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20490" windowHeight="7650"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26"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2" i="1"/>
  <c r="K21" i="1"/>
  <c r="K55" i="1"/>
  <c r="K48" i="1"/>
  <c r="K18" i="1"/>
  <c r="K36" i="1"/>
  <c r="K20" i="1"/>
  <c r="K44" i="1"/>
  <c r="K65" i="1"/>
  <c r="K29" i="1"/>
  <c r="K51" i="1"/>
  <c r="K62" i="1"/>
  <c r="K39" i="1"/>
  <c r="K27" i="1"/>
  <c r="K31" i="1"/>
  <c r="K45" i="1"/>
  <c r="K53" i="1"/>
  <c r="K67" i="1"/>
  <c r="K60" i="1"/>
  <c r="K59" i="1"/>
  <c r="K23" i="1"/>
  <c r="K35" i="1"/>
  <c r="K63" i="1"/>
  <c r="K19" i="1"/>
  <c r="K68" i="1"/>
  <c r="K41" i="1"/>
  <c r="K57" i="1"/>
  <c r="K54" i="1"/>
  <c r="K17" i="1"/>
  <c r="K47" i="1"/>
  <c r="K24" i="1"/>
  <c r="K49" i="1"/>
  <c r="K42" i="1"/>
  <c r="K30" i="1"/>
  <c r="K38" i="1"/>
  <c r="K50" i="1"/>
  <c r="K43" i="1"/>
  <c r="K61" i="1"/>
  <c r="K37" i="1"/>
  <c r="K69" i="1"/>
  <c r="K56" i="1"/>
  <c r="K26" i="1"/>
  <c r="K66" i="1"/>
  <c r="K25" i="1"/>
  <c r="K33" i="1"/>
  <c r="F221" i="13" l="1"/>
  <c r="F211" i="13"/>
  <c r="F212" i="13"/>
  <c r="F213" i="13"/>
  <c r="F214" i="13"/>
  <c r="F215" i="13"/>
  <c r="F216" i="13"/>
  <c r="F217" i="13"/>
  <c r="F218" i="13"/>
  <c r="F219" i="13"/>
  <c r="F220" i="13"/>
  <c r="F210" i="13"/>
  <c r="B221" i="13" a="1"/>
  <c r="K13" i="1"/>
  <c r="K11" i="1"/>
  <c r="K12" i="1"/>
  <c r="K14"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52" i="1"/>
  <c r="L52" i="1" s="1"/>
  <c r="K46" i="1"/>
  <c r="L46" i="1" s="1"/>
  <c r="K34" i="1"/>
  <c r="L34" i="1" s="1"/>
  <c r="K64" i="1"/>
  <c r="L64" i="1" s="1"/>
  <c r="K58" i="1"/>
  <c r="L58" i="1" s="1"/>
  <c r="K16" i="1"/>
  <c r="L16" i="1" s="1"/>
  <c r="X6" i="18" l="1"/>
  <c r="AJ30" i="18"/>
  <c r="R22" i="18"/>
  <c r="L6" i="18"/>
  <c r="R30" i="18"/>
  <c r="X22" i="18"/>
  <c r="AD38" i="18"/>
  <c r="N16" i="1"/>
  <c r="AD22" i="18"/>
  <c r="M16" i="1"/>
  <c r="AB16" i="1" s="1"/>
  <c r="AA16" i="1" s="1"/>
  <c r="X14" i="18"/>
  <c r="L30" i="18"/>
  <c r="R38" i="18"/>
  <c r="AJ14" i="18"/>
  <c r="R14" i="18"/>
  <c r="AD30" i="18"/>
  <c r="AJ38" i="18"/>
  <c r="AJ22" i="18"/>
  <c r="X30" i="18"/>
  <c r="AD6" i="18"/>
  <c r="AJ6" i="18"/>
  <c r="L38" i="18"/>
  <c r="AD14" i="18"/>
  <c r="L14" i="18"/>
  <c r="R6" i="18"/>
  <c r="X38" i="18"/>
  <c r="L22"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M46" i="1"/>
  <c r="J42" i="18"/>
  <c r="P34" i="18"/>
  <c r="AB18" i="18"/>
  <c r="P10" i="18"/>
  <c r="P42" i="18"/>
  <c r="AH34" i="18"/>
  <c r="V34" i="18"/>
  <c r="AH42" i="18"/>
  <c r="AB26" i="18"/>
  <c r="AH26" i="18"/>
  <c r="V26" i="18"/>
  <c r="V10" i="18"/>
  <c r="AH18" i="18"/>
  <c r="J34" i="18"/>
  <c r="J10" i="18"/>
  <c r="AB10" i="18"/>
  <c r="J18" i="18"/>
  <c r="N46" i="1"/>
  <c r="AB34" i="18"/>
  <c r="V42" i="18"/>
  <c r="J26" i="18"/>
  <c r="AH10" i="18"/>
  <c r="P18" i="18"/>
  <c r="V18" i="18"/>
  <c r="P26" i="18"/>
  <c r="AB42" i="18"/>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T14" i="18"/>
  <c r="AL38" i="18"/>
  <c r="N14" i="18"/>
  <c r="T38" i="18"/>
  <c r="T22" i="18"/>
  <c r="AL14" i="18"/>
  <c r="N22" i="18"/>
  <c r="AF22" i="18"/>
  <c r="N6" i="18"/>
  <c r="AF6" i="18"/>
  <c r="AF38" i="18"/>
  <c r="N38" i="18"/>
  <c r="AL30" i="18"/>
  <c r="AL22" i="18"/>
  <c r="T6" i="18"/>
  <c r="AF30" i="18"/>
  <c r="Z22" i="18"/>
  <c r="T30" i="18"/>
  <c r="AL6" i="18"/>
  <c r="Z14" i="18"/>
  <c r="Z38" i="18"/>
  <c r="Z6" i="18"/>
  <c r="M22" i="1"/>
  <c r="AB22" i="1" s="1"/>
  <c r="AA22" i="1" s="1"/>
  <c r="AF14" i="18"/>
  <c r="N22" i="1"/>
  <c r="Z30" i="18"/>
  <c r="N30" i="18"/>
  <c r="J40" i="18"/>
  <c r="AB40" i="18"/>
  <c r="AH32" i="18"/>
  <c r="AB24" i="18"/>
  <c r="AB16" i="18"/>
  <c r="J16" i="18"/>
  <c r="P32" i="18"/>
  <c r="V24" i="18"/>
  <c r="P24" i="18"/>
  <c r="V40" i="18"/>
  <c r="P16" i="18"/>
  <c r="P40" i="18"/>
  <c r="V32" i="18"/>
  <c r="V8" i="18"/>
  <c r="AH24" i="18"/>
  <c r="AH8" i="18"/>
  <c r="J8" i="18"/>
  <c r="AB32" i="18"/>
  <c r="AB8" i="18"/>
  <c r="AH40" i="18"/>
  <c r="J24" i="18"/>
  <c r="J32" i="18"/>
  <c r="P8" i="18"/>
  <c r="AH16" i="18"/>
  <c r="V16" i="18"/>
  <c r="N28" i="1"/>
  <c r="M28" i="1"/>
  <c r="P14" i="18"/>
  <c r="V22" i="18"/>
  <c r="V14" i="18"/>
  <c r="J22" i="18"/>
  <c r="AH14" i="18"/>
  <c r="AH38" i="18"/>
  <c r="J14" i="18"/>
  <c r="N10" i="1"/>
  <c r="AB22" i="18"/>
  <c r="V30" i="18"/>
  <c r="AB14" i="18"/>
  <c r="J30" i="18"/>
  <c r="P38" i="18"/>
  <c r="AB6" i="18"/>
  <c r="P22" i="18"/>
  <c r="AH30" i="18"/>
  <c r="J38" i="18"/>
  <c r="AH6" i="18"/>
  <c r="V6" i="18"/>
  <c r="AB30" i="18"/>
  <c r="J6" i="18"/>
  <c r="P30" i="18"/>
  <c r="AH22" i="18"/>
  <c r="P6" i="18"/>
  <c r="AB38" i="18"/>
  <c r="M10" i="1"/>
  <c r="AB10" i="1" s="1"/>
  <c r="V38"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AL8" i="18"/>
  <c r="AF8" i="18"/>
  <c r="N40" i="1"/>
  <c r="Z40" i="18"/>
  <c r="Z16" i="18"/>
  <c r="T24" i="18"/>
  <c r="AL24" i="18"/>
  <c r="AF16" i="18"/>
  <c r="Z32" i="18"/>
  <c r="N32" i="18"/>
  <c r="N16" i="18"/>
  <c r="Z8" i="18"/>
  <c r="AL40" i="18"/>
  <c r="M40" i="1"/>
  <c r="N24" i="18"/>
  <c r="T32" i="18"/>
  <c r="T16" i="18"/>
  <c r="AF40" i="18"/>
  <c r="AL32" i="18"/>
  <c r="N40" i="18"/>
  <c r="Z24" i="18"/>
  <c r="AL16" i="18"/>
  <c r="T8" i="18"/>
  <c r="N8" i="18"/>
  <c r="AA10" i="1" l="1"/>
  <c r="AB11" i="1"/>
  <c r="AA11" i="1" s="1"/>
  <c r="AB12" i="1"/>
  <c r="AA12" i="1" s="1"/>
  <c r="V25" i="19"/>
  <c r="V45" i="19"/>
  <c r="J15" i="19"/>
  <c r="AB45" i="19"/>
  <c r="AH25" i="19"/>
  <c r="AH55" i="19"/>
  <c r="AB15" i="19"/>
  <c r="P15" i="19"/>
  <c r="P45" i="19"/>
  <c r="V15" i="19"/>
  <c r="J35" i="19"/>
  <c r="AH45" i="19"/>
  <c r="J25" i="19"/>
  <c r="AB35" i="19"/>
  <c r="P25" i="19"/>
  <c r="P35" i="19"/>
  <c r="AH15" i="19"/>
  <c r="V35" i="19"/>
  <c r="J55" i="19"/>
  <c r="AB55" i="19"/>
  <c r="AC64" i="1"/>
  <c r="AB25" i="19"/>
  <c r="J45" i="19"/>
  <c r="AH35" i="19"/>
  <c r="V55" i="19"/>
  <c r="P55" i="19"/>
  <c r="J28" i="19"/>
  <c r="V28" i="19"/>
  <c r="P28" i="19"/>
  <c r="V38" i="19"/>
  <c r="AB38" i="19"/>
  <c r="P8" i="19"/>
  <c r="J8" i="19"/>
  <c r="AC22" i="1"/>
  <c r="AH38" i="19"/>
  <c r="AB18" i="19"/>
  <c r="J18" i="19"/>
  <c r="P38" i="19"/>
  <c r="AH8" i="19"/>
  <c r="V8" i="19"/>
  <c r="AH18" i="19"/>
  <c r="J38" i="19"/>
  <c r="P18" i="19"/>
  <c r="J48" i="19"/>
  <c r="AB8" i="19"/>
  <c r="P48" i="19"/>
  <c r="AB28" i="19"/>
  <c r="AH28" i="19"/>
  <c r="V48" i="19"/>
  <c r="AB48" i="19"/>
  <c r="AH48" i="19"/>
  <c r="V18" i="19"/>
  <c r="V47" i="19"/>
  <c r="AB7" i="19"/>
  <c r="AH17" i="19"/>
  <c r="J37" i="19"/>
  <c r="P17" i="19"/>
  <c r="P7" i="19"/>
  <c r="J47" i="19"/>
  <c r="AC16" i="1"/>
  <c r="V17" i="19"/>
  <c r="AH27" i="19"/>
  <c r="V27" i="19"/>
  <c r="AB37" i="19"/>
  <c r="AH47" i="19"/>
  <c r="AB47" i="19"/>
  <c r="AH37" i="19"/>
  <c r="AH7" i="19"/>
  <c r="J27" i="19"/>
  <c r="P37" i="19"/>
  <c r="P47" i="19"/>
  <c r="V7" i="19"/>
  <c r="AB17" i="19"/>
  <c r="J17" i="19"/>
  <c r="P27" i="19"/>
  <c r="V37" i="19"/>
  <c r="AB27" i="19"/>
  <c r="J7" i="19"/>
  <c r="AJ46" i="19" l="1"/>
  <c r="X36" i="19"/>
  <c r="AC12" i="1"/>
  <c r="R16" i="19"/>
  <c r="AD46" i="19"/>
  <c r="R6" i="19"/>
  <c r="X46" i="19"/>
  <c r="AJ16" i="19"/>
  <c r="L16" i="19"/>
  <c r="L36" i="19"/>
  <c r="AJ6" i="19"/>
  <c r="X26" i="19"/>
  <c r="AD36" i="19"/>
  <c r="AJ36" i="19"/>
  <c r="X16" i="19"/>
  <c r="AJ26" i="19"/>
  <c r="R46" i="19"/>
  <c r="R26" i="19"/>
  <c r="X6" i="19"/>
  <c r="L6" i="19"/>
  <c r="L46" i="19"/>
  <c r="AD26" i="19"/>
  <c r="AD6" i="19"/>
  <c r="R36" i="19"/>
  <c r="AD16" i="19"/>
  <c r="L26" i="19"/>
  <c r="W36" i="19"/>
  <c r="AC36" i="19"/>
  <c r="K16" i="19"/>
  <c r="W26" i="19"/>
  <c r="K46" i="19"/>
  <c r="AI46" i="19"/>
  <c r="AC46" i="19"/>
  <c r="Q46" i="19"/>
  <c r="AC26" i="19"/>
  <c r="AC16" i="19"/>
  <c r="W46" i="19"/>
  <c r="W16" i="19"/>
  <c r="K36" i="19"/>
  <c r="Q26" i="19"/>
  <c r="AC11" i="1"/>
  <c r="Q6" i="19"/>
  <c r="K6" i="19"/>
  <c r="Q16" i="19"/>
  <c r="AI6" i="19"/>
  <c r="AI16" i="19"/>
  <c r="Q36" i="19"/>
  <c r="W6" i="19"/>
  <c r="K26" i="19"/>
  <c r="AI36" i="19"/>
  <c r="AI26" i="19"/>
  <c r="AC6" i="19"/>
  <c r="P16" i="19"/>
  <c r="P6" i="19"/>
  <c r="AH6" i="19"/>
  <c r="V46" i="19"/>
  <c r="AH46" i="19"/>
  <c r="AB46" i="19"/>
  <c r="J6" i="19"/>
  <c r="P46" i="19"/>
  <c r="AB26" i="19"/>
  <c r="AB16" i="19"/>
  <c r="AH26" i="19"/>
  <c r="J16" i="19"/>
  <c r="P36" i="19"/>
  <c r="V26" i="19"/>
  <c r="AH36" i="19"/>
  <c r="P26" i="19"/>
  <c r="AB6" i="19"/>
  <c r="V16" i="19"/>
  <c r="V36" i="19"/>
  <c r="AC10" i="1"/>
  <c r="J36" i="19"/>
  <c r="AH16" i="19"/>
  <c r="J26" i="19"/>
  <c r="V6" i="19"/>
  <c r="J46" i="19"/>
  <c r="AB3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<sst xmlns="http://schemas.openxmlformats.org/spreadsheetml/2006/main" count="361" uniqueCount="237">
  <si>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</si>
  <si>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</si>
  <si>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</si>
  <si>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</si>
  <si>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</si>
  <si>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</si>
  <si>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</si>
  <si>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</si>
  <si>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</si>
  <si>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</si>
  <si>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</si>
  <si>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</si>
  <si>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</si>
  <si>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</si>
  <si>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</si>
  <si>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</si>
  <si>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</si>
  <si>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</si>
  <si>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</si>
  <si>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</si>
  <si>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</si>
  <si>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</si>
  <si>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</si>
  <si>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</si>
  <si>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</si>
  <si>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</si>
  <si>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</si>
  <si>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</si>
  <si>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</si>
  <si>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</si>
  <si>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</si>
  <si>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</si>
  <si>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</si>
  <si>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</si>
  <si>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</si>
  <si>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</si>
  <si>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</si>
  <si>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</si>
  <si>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</si>
  <si>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</si>
  <si>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</si>
  <si>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</si>
  <si>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</si>
  <si>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</si>
  <si>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</si>
  <si>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</si>
  <si>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</si>
  <si>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</si>
  <si>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</si>
  <si>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</si>
  <si>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</si>
  <si>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</si>
  <si>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</si>
  <si>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</si>
  <si>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</si>
  <si>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</si>
  <si>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</si>
  <si>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</si>
  <si>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</si>
  <si>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</si>
  <si>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</si>
  <si>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</si>
  <si>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</si>
  <si>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</si>
  <si>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</si>
  <si>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</si>
  <si>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</si>
  <si>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</si>
  <si>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</si>
  <si>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</si>
  <si>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</si>
  <si>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</si>
  <si>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</si>
  <si>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</si>
  <si>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</si>
  <si>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</si>
  <si>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</si>
  <si>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</si>
  <si>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</si>
  <si>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</si>
  <si>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</si>
  <si>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</si>
  <si>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</si>
  <si>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</si>
  <si>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</si>
  <si>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</si>
  <si>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</si>
  <si>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</si>
  <si>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</si>
  <si>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</si>
  <si>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</si>
  <si>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</si>
  <si>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</si>
  <si>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</si>
  <si>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</si>
  <si>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</si>
  <si>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</si>
  <si>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</si>
  <si>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</si>
  <si>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</si>
  <si>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</si>
  <si>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</si>
  <si>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</si>
  <si>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</si>
  <si>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</si>
  <si>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</si>
  <si>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</si>
  <si>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</si>
  <si>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</si>
  <si>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</si>
  <si>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</si>
  <si>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</si>
  <si>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</si>
  <si>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</si>
  <si>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</si>
  <si>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</si>
  <si>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</si>
  <si>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</si>
  <si>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</si>
  <si>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</si>
  <si>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</si>
  <si>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</si>
  <si>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</si>
  <si>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</si>
  <si>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</si>
  <si>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</si>
  <si>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</si>
  <si>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</si>
  <si>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</si>
  <si>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</si>
  <si>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</si>
  <si>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</si>
  <si>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</si>
  <si>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</si>
  <si>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</si>
  <si>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</si>
  <si>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</si>
  <si>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</si>
  <si>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</si>
  <si>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</si>
  <si>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</si>
  <si>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</si>
  <si>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</si>
  <si>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</si>
  <si>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</si>
  <si>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</si>
  <si>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</si>
  <si>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</si>
  <si>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</si>
  <si>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</si>
  <si>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</si>
  <si>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</si>
  <si>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</si>
  <si>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</si>
  <si>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</si>
  <si>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</si>
  <si>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</si>
  <si>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</si>
  <si>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</si>
  <si>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</si>
  <si>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</si>
  <si>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</si>
  <si>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</si>
  <si>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</si>
  <si>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</si>
  <si>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</si>
  <si>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</si>
  <si>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</si>
  <si>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</si>
  <si>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</si>
  <si>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</si>
  <si>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</si>
  <si>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</si>
  <si>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</si>
  <si>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</si>
  <si>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</si>
  <si>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</si>
  <si>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</si>
  <si>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</si>
  <si>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</si>
  <si>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</si>
  <si>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</si>
  <si>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</si>
  <si>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</si>
  <si>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</si>
  <si>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</si>
  <si>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</si>
  <si>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</si>
  <si>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</si>
  <si>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</si>
  <si>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</si>
  <si>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</si>
  <si>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</si>
  <si>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</si>
  <si>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</si>
  <si>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</si>
  <si>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</si>
  <si>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</si>
  <si>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</si>
  <si>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</si>
  <si>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</si>
  <si>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</si>
  <si>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</si>
  <si>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</si>
  <si>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</si>
  <si>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</si>
  <si>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</si>
  <si>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</si>
  <si>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</si>
  <si>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</si>
  <si>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</si>
  <si>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</si>
  <si>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</si>
  <si>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</si>
  <si>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Vicerrectoría Administrativa </t>
  </si>
  <si>
    <t>Liderar procesos de dirección, organización y supervisión de actividades relacionada al recurso humano, Infraestructura física y Financiera de la Institución, ademas administrar el archivo de la Institución, cumpliendo con las normas y requerimientos legales</t>
  </si>
  <si>
    <t xml:space="preserve">
Posible pérdida de información de los sistemas informáticos y de carácter físico correspondiente al proceso.
</t>
  </si>
  <si>
    <t xml:space="preserve">1. Las copias de seguridad de la información no se hacen de forma periódica incumpliendo la guía establecida. 
2. Las diferentes áreas de la Institución no dan cumplimiento a las políticas de Gestión Documental. 
3. El espacio físico no cumple con las especificaciones técnicas para archivar los documentos. 
4. El sistema no cuenta con los controles de seguridad. 
</t>
  </si>
  <si>
    <t xml:space="preserve">La información que se maneja a través de los sistemas tecnológicos y físicos es susceptible de perderse por fallas en los mismos o por falta de cumplimiento de las políticas establecidas para salvaguardar la información física y magnética. </t>
  </si>
  <si>
    <t xml:space="preserve">Verificación de forma aleatoria por parte de la oficina de sistemas de la copia de información realizada por cada funcionario. </t>
  </si>
  <si>
    <t>Hacer seguimiento semanal por parte de la oficina de sistemas y evaluar los resultados.</t>
  </si>
  <si>
    <t>La oficina de sistemas cada semana y de manera permanente solicita a los funcionarios hacer las copias de seguridad de la información. Se evidencia correos enviados, el drive de cada dependencia y guia y video de backups</t>
  </si>
  <si>
    <t>Lider deVicerrectoría Administrativa</t>
  </si>
  <si>
    <t>Posible pérdida o hurto de bienes de la institución</t>
  </si>
  <si>
    <t xml:space="preserve">1. No se cuenta con un sistema de cámaras de seguridad activos 
2. No se cuenta con personal capacitado para el servicio de vigilancia
</t>
  </si>
  <si>
    <t xml:space="preserve">Pérdida o hurto de bienes por no contar con un sistema de cámaras de seguridad acorde para la capacidad instalada de la Institución lo que generaría un posible detrimento patrimonial. </t>
  </si>
  <si>
    <t xml:space="preserve">Instalación de cámaras de seguridad y contratación de personal de vigilancia para salvaguardas los bienes de la Institución. </t>
  </si>
  <si>
    <t xml:space="preserve">Adquirir un sistema de cámaras de seguridad con circuito cerrado y que el personal de vigilancia sean incluidos en la planta de personal y puedan tener las capacitaciones necesarias para cumplir con las actividades de vigilancia de forma adecuada. </t>
  </si>
  <si>
    <t>Lider de Vicerrectoría Administrativa</t>
  </si>
  <si>
    <t>Se evidencia cotizaciones de empresa de suministros de camara de seguridad, esta en espera la asignación de recursos</t>
  </si>
  <si>
    <t xml:space="preserve">Posibles daños a los bienes físicos y espacios locativos por falta de mantenimiento preventivo a las instalaciones y el mal uso por parte de la comunidad educativa. </t>
  </si>
  <si>
    <t xml:space="preserve">1. No cumplir con lo establecido en el manual de mantenimiento preventivo.
2. Uso inadecuado de las instalaciones por parte de la comunidad educativa.
</t>
  </si>
  <si>
    <t xml:space="preserve">Debido a la falta de mantenimiento preventivo se pueden presentar incrementos en los gastos operacionales al tener que invertir presupuesto en mantenimientos correctivos en la infraestructura. </t>
  </si>
  <si>
    <t xml:space="preserve">Seguimiento trimestral del plan de mantenimiento preventivo para evitar daños en la infraestructura física. </t>
  </si>
  <si>
    <t xml:space="preserve">Adelantar los mantenimientos preventivos con personal de planta y de contrato teniendo en cuenta la información relacionada en el seguimiento trimestral que se haga del plan. </t>
  </si>
  <si>
    <t>Se evidencia informe de seguimiento del plan de mantenimiento, se evidencia auditoría al proceso de Gestión Administrativa donde se reviso el procedimiento de mantenimiento</t>
  </si>
  <si>
    <t>Todos los procesos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</si>
</sst>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6"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4" zoomScale="85" zoomScaleNormal="85" workbookViewId="0">
      <selection activeCell="AM10" sqref="AM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236</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217</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23</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222</v>
      </c>
      <c r="AG10" s="137">
        <v>44910</v>
      </c>
      <c r="AH10" s="137">
        <v>44804</v>
      </c>
      <c r="AI10" s="135" t="s">
        <v>221</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134</v>
      </c>
      <c r="C16" s="204" t="s">
        <v>225</v>
      </c>
      <c r="D16" s="204" t="s">
        <v>224</v>
      </c>
      <c r="E16" s="207" t="s">
        <v>223</v>
      </c>
      <c r="F16" s="204" t="s">
        <v>129</v>
      </c>
      <c r="G16" s="210">
        <v>4</v>
      </c>
      <c r="H16" s="213" t="str">
        <f>IF(G16&lt;=0,"",IF(G16&lt;=2,"Muy Baja",IF(G16&lt;=24,"Baja",IF(G16&lt;=500,"Media",IF(G16&lt;=5000,"Alta","Muy Alta")))))</f>
        <v>Baja</v>
      </c>
      <c r="I16" s="195">
        <f>IF(H16="","",IF(H16="Muy Baja",0.2,IF(H16="Baja",0.4,IF(H16="Media",0.6,IF(H16="Alta",0.8,IF(H16="Muy Alta",1,))))))</f>
        <v>0.4</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226</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227</v>
      </c>
      <c r="AF16" s="136" t="s">
        <v>228</v>
      </c>
      <c r="AG16" s="137">
        <v>44576</v>
      </c>
      <c r="AH16" s="137">
        <v>44635</v>
      </c>
      <c r="AI16" s="135" t="s">
        <v>229</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t="s">
        <v>133</v>
      </c>
      <c r="C22" s="204" t="s">
        <v>232</v>
      </c>
      <c r="D22" s="204" t="s">
        <v>231</v>
      </c>
      <c r="E22" s="207" t="s">
        <v>230</v>
      </c>
      <c r="F22" s="204" t="s">
        <v>129</v>
      </c>
      <c r="G22" s="210">
        <v>4</v>
      </c>
      <c r="H22" s="213" t="str">
        <f>IF(G22&lt;=0,"",IF(G22&lt;=2,"Muy Baja",IF(G22&lt;=24,"Baja",IF(G22&lt;=500,"Media",IF(G22&lt;=5000,"Alta","Muy Alta")))))</f>
        <v>Baja</v>
      </c>
      <c r="I22" s="195">
        <f>IF(H22="","",IF(H22="Muy Baja",0.2,IF(H22="Baja",0.4,IF(H22="Media",0.6,IF(H22="Alta",0.8,IF(H22="Muy Alta",1,))))))</f>
        <v>0.4</v>
      </c>
      <c r="J22" s="216" t="s">
        <v>153</v>
      </c>
      <c r="K22" s="195"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213" t="str">
        <f ca="1">IF(OR(K22='Tabla Impacto'!$C$11,K22='Tabla Impacto'!$D$11),"Leve",IF(OR(K22='Tabla Impacto'!$C$12,K22='Tabla Impacto'!$D$12),"Menor",IF(OR(K22='Tabla Impacto'!$C$13,K22='Tabla Impacto'!$D$13),"Moderado",IF(OR(K22='Tabla Impacto'!$C$14,K22='Tabla Impacto'!$D$14),"Mayor",IF(OR(K22='Tabla Impacto'!$C$15,K22='Tabla Impacto'!$D$15),"Catastrófico","")))))</f>
        <v>Leve</v>
      </c>
      <c r="M22" s="195">
        <f ca="1">IF(L22="","",IF(L22="Leve",0.2,IF(L22="Menor",0.4,IF(L22="Moderado",0.6,IF(L22="Mayor",0.8,IF(L22="Catastrófico",1,))))))</f>
        <v>0.2</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233</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234</v>
      </c>
      <c r="AF22" s="136" t="s">
        <v>228</v>
      </c>
      <c r="AG22" s="137">
        <v>44576</v>
      </c>
      <c r="AH22" s="137">
        <v>44635</v>
      </c>
      <c r="AI22" s="135" t="s">
        <v>235</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R1</v>
      </c>
      <c r="K30" s="323"/>
      <c r="L30" s="323" t="str">
        <f ca="1">IF(AND('Mapa final'!$H$16="Baja",'Mapa final'!$L$16="Leve"),CONCATENATE("R",'Mapa final'!$A$16),"")</f>
        <v>R2</v>
      </c>
      <c r="M30" s="323"/>
      <c r="N30" s="323" t="str">
        <f ca="1">IF(AND('Mapa final'!$H$22="Baja",'Mapa final'!$L$22="Leve"),CONCATENATE("R",'Mapa final'!$A$22),"")</f>
        <v>R3</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2022-09-01T15:04:32Z</dcterms:modified>
</cp:coreProperties>
</file>