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7" i="1"/>
  <c r="K19" i="1"/>
  <c r="K17" i="1"/>
  <c r="K60" i="1"/>
  <c r="K45" i="1"/>
  <c r="K68" i="1"/>
  <c r="K55" i="1"/>
  <c r="K21" i="1"/>
  <c r="K43" i="1"/>
  <c r="K41" i="1"/>
  <c r="K31" i="1"/>
  <c r="K20" i="1"/>
  <c r="K50" i="1"/>
  <c r="K54" i="1"/>
  <c r="K29" i="1"/>
  <c r="K30" i="1"/>
  <c r="K39" i="1"/>
  <c r="K67" i="1"/>
  <c r="K27" i="1"/>
  <c r="K24" i="1"/>
  <c r="K69" i="1"/>
  <c r="K35" i="1"/>
  <c r="K37" i="1"/>
  <c r="K47" i="1"/>
  <c r="K25" i="1"/>
  <c r="K23" i="1"/>
  <c r="K61" i="1"/>
  <c r="K65" i="1"/>
  <c r="K32" i="1"/>
  <c r="K48" i="1"/>
  <c r="K33" i="1"/>
  <c r="K26" i="1"/>
  <c r="K18" i="1"/>
  <c r="K51" i="1"/>
  <c r="K36" i="1"/>
  <c r="K59" i="1"/>
  <c r="K66" i="1"/>
  <c r="K62" i="1"/>
  <c r="K49" i="1"/>
  <c r="K63" i="1"/>
  <c r="K38" i="1"/>
  <c r="K42" i="1"/>
  <c r="K44" i="1"/>
  <c r="K56" i="1"/>
  <c r="K53" i="1"/>
  <c r="F221" i="13" l="1"/>
  <c r="F211" i="13"/>
  <c r="F212" i="13"/>
  <c r="F213" i="13"/>
  <c r="F214" i="13"/>
  <c r="F215" i="13"/>
  <c r="F216" i="13"/>
  <c r="F217" i="13"/>
  <c r="F218" i="13"/>
  <c r="F219" i="13"/>
  <c r="F220" i="13"/>
  <c r="F210" i="13"/>
  <c r="K11" i="1"/>
  <c r="K14" i="1"/>
  <c r="K13" i="1"/>
  <c r="B221" i="13" a="1"/>
  <c r="K15"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B12" i="1" l="1"/>
  <c r="AA12" i="1" s="1"/>
  <c r="AJ46" i="19" s="1"/>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 r="R36" i="19" l="1"/>
  <c r="L26" i="19"/>
  <c r="L16" i="19"/>
  <c r="L46" i="19"/>
  <c r="AJ36" i="19"/>
  <c r="AD36" i="19"/>
  <c r="X16" i="19"/>
  <c r="X6" i="19"/>
  <c r="X26" i="19"/>
  <c r="AD6" i="19"/>
  <c r="AJ16" i="19"/>
  <c r="AD26" i="19"/>
  <c r="R6" i="19"/>
  <c r="X46" i="19"/>
  <c r="AD46" i="19"/>
  <c r="R16" i="19"/>
  <c r="R26" i="19"/>
  <c r="AJ6" i="19"/>
  <c r="AC12" i="1"/>
  <c r="R46" i="19"/>
  <c r="L36" i="19"/>
  <c r="X36" i="19"/>
  <c r="L6" i="19"/>
  <c r="AJ26" i="19"/>
  <c r="AD1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<sst xmlns="http://schemas.openxmlformats.org/spreadsheetml/2006/main" count="338" uniqueCount="228">
  <si>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</si>
  <si>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</si>
  <si>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</si>
  <si>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</si>
  <si>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</si>
  <si>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</si>
  <si>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</si>
  <si>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</si>
  <si>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</si>
  <si>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</si>
  <si>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</si>
  <si>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</si>
  <si>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</si>
  <si>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</si>
  <si>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</si>
  <si>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</si>
  <si>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</si>
  <si>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</si>
  <si>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</si>
  <si>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</si>
  <si>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</si>
  <si>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</si>
  <si>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</si>
  <si>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</si>
  <si>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</si>
  <si>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</si>
  <si>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</si>
  <si>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</si>
  <si>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</si>
  <si>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</si>
  <si>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</si>
  <si>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</si>
  <si>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</si>
  <si>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</si>
  <si>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</si>
  <si>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</si>
  <si>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</si>
  <si>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</si>
  <si>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</si>
  <si>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</si>
  <si>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</si>
  <si>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</si>
  <si>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</si>
  <si>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</si>
  <si>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</si>
  <si>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</si>
  <si>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</si>
  <si>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</si>
  <si>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</si>
  <si>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</si>
  <si>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</si>
  <si>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</si>
  <si>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</si>
  <si>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</si>
  <si>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</si>
  <si>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</si>
  <si>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</si>
  <si>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</si>
  <si>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</si>
  <si>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</si>
  <si>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</si>
  <si>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</si>
  <si>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</si>
  <si>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</si>
  <si>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</si>
  <si>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</si>
  <si>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</si>
  <si>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</si>
  <si>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</si>
  <si>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</si>
  <si>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</si>
  <si>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</si>
  <si>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</si>
  <si>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</si>
  <si>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</si>
  <si>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</si>
  <si>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</si>
  <si>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</si>
  <si>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</si>
  <si>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</si>
  <si>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</si>
  <si>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</si>
  <si>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</si>
  <si>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</si>
  <si>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</si>
  <si>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</si>
  <si>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</si>
  <si>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</si>
  <si>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</si>
  <si>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</si>
  <si>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</si>
  <si>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</si>
  <si>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</si>
  <si>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</si>
  <si>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</si>
  <si>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</si>
  <si>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</si>
  <si>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</si>
  <si>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</si>
  <si>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</si>
  <si>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</si>
  <si>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</si>
  <si>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</si>
  <si>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</si>
  <si>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</si>
  <si>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</si>
  <si>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</si>
  <si>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</si>
  <si>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</si>
  <si>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</si>
  <si>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</si>
  <si>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</si>
  <si>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</si>
  <si>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</si>
  <si>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</si>
  <si>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</si>
  <si>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</si>
  <si>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</si>
  <si>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</si>
  <si>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</si>
  <si>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</si>
  <si>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</si>
  <si>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</si>
  <si>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</si>
  <si>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</si>
  <si>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</si>
  <si>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</si>
  <si>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</si>
  <si>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</si>
  <si>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</si>
  <si>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</si>
  <si>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</si>
  <si>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</si>
  <si>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</si>
  <si>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</si>
  <si>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</si>
  <si>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</si>
  <si>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</si>
  <si>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</si>
  <si>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</si>
  <si>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</si>
  <si>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</si>
  <si>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</si>
  <si>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</si>
  <si>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</si>
  <si>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</si>
  <si>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</si>
  <si>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</si>
  <si>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</si>
  <si>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</si>
  <si>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</si>
  <si>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</si>
  <si>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</si>
  <si>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</si>
  <si>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</si>
  <si>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</si>
  <si>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</si>
  <si>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</si>
  <si>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</si>
  <si>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</si>
  <si>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</si>
  <si>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</si>
  <si>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</si>
  <si>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</si>
  <si>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</si>
  <si>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</si>
  <si>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</si>
  <si>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</si>
  <si>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</si>
  <si>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</si>
  <si>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</si>
  <si>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</si>
  <si>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</si>
  <si>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</si>
  <si>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</si>
  <si>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</si>
  <si>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</si>
  <si>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</si>
  <si>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</si>
  <si>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</si>
  <si>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</si>
  <si>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</si>
  <si>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</si>
  <si>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</si>
  <si>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</si>
  <si>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</si>
  <si>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</si>
  <si>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</si>
  <si>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</si>
  <si>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</si>
  <si>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</si>
  <si>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</si>
  <si>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</si>
  <si>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</si>
  <si>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</si>
  <si>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</si>
  <si>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</si>
  <si>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</si>
  <si>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</si>
  <si>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</si>
  <si>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</si>
  <si>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</si>
  <si>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</si>
  <si>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</si>
  <si>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</si>
  <si>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</si>
  <si>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</si>
  <si>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</si>
  <si>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</si>
  <si>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</si>
  <si>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</si>
  <si>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</si>
  <si>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</si>
  <si>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</si>
  <si>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Asegurar la calidad de los programas académicos. Para garantizar la formación integral de los estudiantes de la Institución.</t>
  </si>
  <si>
    <t>r</t>
  </si>
  <si>
    <t>Vicerrectoría Académica</t>
  </si>
  <si>
    <t>Todos los procesos</t>
  </si>
  <si>
    <t>PROYECCIÓN SOCIAL</t>
  </si>
  <si>
    <t>Falta de estructura organizativa para este proceso</t>
  </si>
  <si>
    <t>1. No dar a las actividades de extensión la connotación de función sustantiva de la Educación Superior. 2. Falta de Planeación, organización y documentación del proceso.</t>
  </si>
  <si>
    <t xml:space="preserve">Revisar la Estructura organizativa de la proyección social, realizar ajustes si son necesarios y asignar los responsables </t>
  </si>
  <si>
    <t>Ajustar y actualizar los procesos y procedimientos de Proyección Social</t>
  </si>
  <si>
    <t>Estructura y procedimientos de la proyección social en la Institución</t>
  </si>
  <si>
    <t>La planeación, organización y documentación de las actividades de proyección social institucional por parte de la Viceacademica</t>
  </si>
  <si>
    <t>Posible desactualización de las funciones sustantivas de extensión en la Educación Superior.</t>
  </si>
  <si>
    <t>Se evidencia la creación del grupo interno de proyección social y procedimientos de proyección social con responsabilidad de la Vicerectoría Académica, se evidencia la contratación de un profesional para apoyar el proceso de Internacionalización</t>
  </si>
  <si>
    <t>Se evidencia la actualización de los procedimientos de proyección social con el acompañamiento de la oficina de SGC, así mismo los formatos para los resgistros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</si>
</sst>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21" zoomScaleNormal="100" workbookViewId="0">
      <selection activeCell="AI22" sqref="AI2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218</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214</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220</v>
      </c>
      <c r="D10" s="179" t="s">
        <v>219</v>
      </c>
      <c r="E10" s="191" t="s">
        <v>225</v>
      </c>
      <c r="F10" s="179" t="s">
        <v>123</v>
      </c>
      <c r="G10" s="182">
        <v>2</v>
      </c>
      <c r="H10" s="185" t="str">
        <f>IF(G10&lt;=0,"",IF(G10&lt;=2,"Muy Baja",IF(G10&lt;=24,"Baja",IF(G10&lt;=500,"Media",IF(G10&lt;=5000,"Alta","Muy Alta")))))</f>
        <v>Muy Baja</v>
      </c>
      <c r="I10" s="197">
        <f>IF(H10="","",IF(H10="Muy Baja",0.2,IF(H10="Baja",0.4,IF(H10="Media",0.6,IF(H10="Alta",0.8,IF(H10="Muy Alta",1,))))))</f>
        <v>0.2</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223</v>
      </c>
      <c r="Q10" s="127" t="str">
        <f>IF(OR(R10="Preventivo",R10="Detectivo"),"Probabilidad",IF(R10="Correctivo","Impacto",""))</f>
        <v>Impacto</v>
      </c>
      <c r="R10" s="128" t="s">
        <v>16</v>
      </c>
      <c r="S10" s="128" t="s">
        <v>9</v>
      </c>
      <c r="T10" s="129" t="str">
        <f>IF(AND(R10="Preventivo",S10="Automático"),"50%",IF(AND(R10="Preventivo",S10="Manual"),"40%",IF(AND(R10="Detectivo",S10="Automático"),"40%",IF(AND(R10="Detectivo",S10="Manual"),"30%",IF(AND(R10="Correctivo",S10="Automático"),"35%",IF(AND(R10="Correctivo",S10="Manual"),"25%",""))))))</f>
        <v>25%</v>
      </c>
      <c r="U10" s="128" t="s">
        <v>19</v>
      </c>
      <c r="V10" s="128" t="s">
        <v>22</v>
      </c>
      <c r="W10" s="128" t="s">
        <v>119</v>
      </c>
      <c r="X10" s="130">
        <f>IFERROR(IF(Q10="Probabilidad",(I10-(+I10*T10)),IF(Q10="Impacto",I10,"")),"")</f>
        <v>0.2</v>
      </c>
      <c r="Y10" s="131" t="str">
        <f>IFERROR(IF(X10="","",IF(X10&lt;=0.2,"Muy Baja",IF(X10&lt;=0.4,"Baja",IF(X10&lt;=0.6,"Media",IF(X10&lt;=0.8,"Alta","Muy Alta"))))),"")</f>
        <v>Muy Baja</v>
      </c>
      <c r="Z10" s="132">
        <f>+X10</f>
        <v>0.2</v>
      </c>
      <c r="AA10" s="131" t="str">
        <f ca="1">IFERROR(IF(AB10="","",IF(AB10&lt;=0.2,"Leve",IF(AB10&lt;=0.4,"Menor",IF(AB10&lt;=0.6,"Moderado",IF(AB10&lt;=0.8,"Mayor","Catastrófico"))))),"")</f>
        <v>Leve</v>
      </c>
      <c r="AB10" s="132">
        <f ca="1">IFERROR(IF(Q10="Impacto",(M10-(+M10*T10)),IF(Q10="Probabilidad",M10,"")),"")</f>
        <v>0.15000000000000002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216</v>
      </c>
      <c r="AG10" s="137">
        <v>45657</v>
      </c>
      <c r="AH10" s="137">
        <v>45419</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224</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v>
      </c>
      <c r="Y11" s="131" t="str">
        <f t="shared" ref="Y11:Y69" si="1">IFERROR(IF(X11="","",IF(X11&lt;=0.2,"Muy Baja",IF(X11&lt;=0.4,"Baja",IF(X11&lt;=0.6,"Media",IF(X11&lt;=0.8,"Alta","Muy Alta"))))),"")</f>
        <v>Muy Baja</v>
      </c>
      <c r="Z11" s="132">
        <f t="shared" ref="Z11:Z15" si="2">+X11</f>
        <v>0.2</v>
      </c>
      <c r="AA11" s="131" t="str">
        <f t="shared" ref="AA11:AA69" ca="1" si="3">IFERROR(IF(AB11="","",IF(AB11&lt;=0.2,"Leve",IF(AB11&lt;=0.4,"Menor",IF(AB11&lt;=0.6,"Moderado",IF(AB11&lt;=0.8,"Mayor","Catastrófico"))))),"")</f>
        <v>Leve</v>
      </c>
      <c r="AB11" s="132">
        <f ca="1">IFERROR(IF(AND(Q10="Impacto",Q11="Impacto"),(AB10-(+AB10*T11)),IF(Q11="Impacto",($M$10-(+$M$10*T11)),IF(Q11="Probabilidad",AB10,""))),"")</f>
        <v>0.11250000000000002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216</v>
      </c>
      <c r="AG11" s="137">
        <v>45657</v>
      </c>
      <c r="AH11" s="137">
        <v>45419</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t="s">
        <v>215</v>
      </c>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R1</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R1C1</v>
      </c>
      <c r="K46" s="75" t="str">
        <f ca="1">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2024-05-14T21:25:01Z</dcterms:modified>
</cp:coreProperties>
</file>