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1" i="1"/>
  <c r="K66" i="1"/>
  <c r="K38" i="1"/>
  <c r="K32" i="1"/>
  <c r="K20" i="1"/>
  <c r="K63" i="1"/>
  <c r="K44" i="1"/>
  <c r="K56" i="1"/>
  <c r="K19" i="1"/>
  <c r="K25" i="1"/>
  <c r="K37" i="1"/>
  <c r="K17" i="1"/>
  <c r="K35" i="1"/>
  <c r="K23" i="1"/>
  <c r="K53" i="1"/>
  <c r="K36" i="1"/>
  <c r="K33" i="1"/>
  <c r="K48" i="1"/>
  <c r="K59" i="1"/>
  <c r="K55" i="1"/>
  <c r="K26" i="1"/>
  <c r="K60" i="1"/>
  <c r="K67" i="1"/>
  <c r="K30" i="1"/>
  <c r="K31" i="1"/>
  <c r="K39" i="1"/>
  <c r="K68" i="1"/>
  <c r="K50" i="1"/>
  <c r="K54" i="1"/>
  <c r="K69" i="1"/>
  <c r="K45" i="1"/>
  <c r="K49" i="1"/>
  <c r="K27" i="1"/>
  <c r="K47" i="1"/>
  <c r="K42" i="1"/>
  <c r="K18" i="1"/>
  <c r="K65" i="1"/>
  <c r="K24" i="1"/>
  <c r="K62" i="1"/>
  <c r="K51" i="1"/>
  <c r="K43" i="1"/>
  <c r="K57" i="1"/>
  <c r="K41" i="1"/>
  <c r="K29" i="1"/>
  <c r="K21" i="1"/>
  <c r="F221" i="13" l="1"/>
  <c r="F211" i="13"/>
  <c r="F212" i="13"/>
  <c r="F213" i="13"/>
  <c r="F214" i="13"/>
  <c r="F215" i="13"/>
  <c r="F216" i="13"/>
  <c r="F217" i="13"/>
  <c r="F218" i="13"/>
  <c r="F219" i="13"/>
  <c r="F220" i="13"/>
  <c r="F210" i="13"/>
  <c r="K13" i="1"/>
  <c r="B221" i="13" a="1"/>
  <c r="K14" i="1"/>
  <c r="K15" i="1"/>
  <c r="K11"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16" i="1"/>
  <c r="L16" i="1" s="1"/>
  <c r="K28" i="1"/>
  <c r="L28" i="1" s="1"/>
  <c r="K22" i="1"/>
  <c r="L22" i="1" s="1"/>
  <c r="K52" i="1"/>
  <c r="L52" i="1" s="1"/>
  <c r="K46" i="1"/>
  <c r="L46" i="1" s="1"/>
  <c r="K58" i="1"/>
  <c r="L58" i="1" s="1"/>
  <c r="K34" i="1"/>
  <c r="L34" i="1" s="1"/>
  <c r="K64" i="1"/>
  <c r="L64" i="1" s="1"/>
  <c r="M46" i="1" l="1"/>
  <c r="J42" i="18"/>
  <c r="P34" i="18"/>
  <c r="AB18" i="18"/>
  <c r="V18" i="18"/>
  <c r="AH34" i="18"/>
  <c r="P10" i="18"/>
  <c r="V34" i="18"/>
  <c r="P42" i="18"/>
  <c r="AB34" i="18"/>
  <c r="AH42" i="18"/>
  <c r="AB26" i="18"/>
  <c r="AH26" i="18"/>
  <c r="V26" i="18"/>
  <c r="V42" i="18"/>
  <c r="AH18" i="18"/>
  <c r="J34" i="18"/>
  <c r="J10" i="18"/>
  <c r="V10" i="18"/>
  <c r="AB10" i="18"/>
  <c r="J18" i="18"/>
  <c r="N46" i="1"/>
  <c r="P26" i="18"/>
  <c r="J26" i="18"/>
  <c r="AH10" i="18"/>
  <c r="P18" i="18"/>
  <c r="AB42" i="18"/>
  <c r="X42" i="18"/>
  <c r="AD34" i="18"/>
  <c r="AD10" i="18"/>
  <c r="X34" i="18"/>
  <c r="L42" i="18"/>
  <c r="L26" i="18"/>
  <c r="X18" i="18"/>
  <c r="R18" i="18"/>
  <c r="AJ10" i="18"/>
  <c r="AD42" i="18"/>
  <c r="AD26" i="18"/>
  <c r="AD18" i="18"/>
  <c r="AJ34" i="18"/>
  <c r="R26" i="18"/>
  <c r="M52" i="1"/>
  <c r="L18" i="18"/>
  <c r="L10" i="18"/>
  <c r="R34" i="18"/>
  <c r="L34" i="18"/>
  <c r="AJ42" i="18"/>
  <c r="R10" i="18"/>
  <c r="AJ26" i="18"/>
  <c r="X10" i="18"/>
  <c r="R42" i="18"/>
  <c r="X26" i="18"/>
  <c r="AJ18" i="18"/>
  <c r="N52" i="1"/>
  <c r="T14" i="18"/>
  <c r="AL38" i="18"/>
  <c r="N14" i="18"/>
  <c r="T38" i="18"/>
  <c r="T22" i="18"/>
  <c r="AL14" i="18"/>
  <c r="N22" i="18"/>
  <c r="AF14" i="18"/>
  <c r="N22" i="1"/>
  <c r="AF22" i="18"/>
  <c r="N6" i="18"/>
  <c r="AF6" i="18"/>
  <c r="AF38" i="18"/>
  <c r="N38" i="18"/>
  <c r="AL30" i="18"/>
  <c r="AL22" i="18"/>
  <c r="T6" i="18"/>
  <c r="M22" i="1"/>
  <c r="Z30" i="18"/>
  <c r="AF30" i="18"/>
  <c r="Z22" i="18"/>
  <c r="T30" i="18"/>
  <c r="Z6" i="18"/>
  <c r="AL6" i="18"/>
  <c r="Z14" i="18"/>
  <c r="Z38" i="18"/>
  <c r="N30" i="18"/>
  <c r="AH12" i="18"/>
  <c r="J20" i="18"/>
  <c r="J44" i="18"/>
  <c r="AB28" i="18"/>
  <c r="J28" i="18"/>
  <c r="J12" i="18"/>
  <c r="P28" i="18"/>
  <c r="N64" i="1"/>
  <c r="P12" i="18"/>
  <c r="AH20" i="18"/>
  <c r="P44" i="18"/>
  <c r="AB12" i="18"/>
  <c r="P20" i="18"/>
  <c r="J36" i="18"/>
  <c r="P36" i="18"/>
  <c r="AB44" i="18"/>
  <c r="V44" i="18"/>
  <c r="V12" i="18"/>
  <c r="V28" i="18"/>
  <c r="AH44" i="18"/>
  <c r="AH36" i="18"/>
  <c r="AH28" i="18"/>
  <c r="V36" i="18"/>
  <c r="V20" i="18"/>
  <c r="M64" i="1"/>
  <c r="AB64" i="1" s="1"/>
  <c r="AA64" i="1" s="1"/>
  <c r="AB20" i="18"/>
  <c r="AB36" i="18"/>
  <c r="J40" i="18"/>
  <c r="AB40" i="18"/>
  <c r="AH32" i="18"/>
  <c r="AB24" i="18"/>
  <c r="N28" i="1"/>
  <c r="J16" i="18"/>
  <c r="P32" i="18"/>
  <c r="V24" i="18"/>
  <c r="P24" i="18"/>
  <c r="AH16" i="18"/>
  <c r="AB16" i="18"/>
  <c r="P16" i="18"/>
  <c r="P40" i="18"/>
  <c r="V32" i="18"/>
  <c r="V8" i="18"/>
  <c r="AH24" i="18"/>
  <c r="AH8" i="18"/>
  <c r="M28" i="1"/>
  <c r="J8" i="18"/>
  <c r="AB32" i="18"/>
  <c r="AB8" i="18"/>
  <c r="V40" i="18"/>
  <c r="J24" i="18"/>
  <c r="J32" i="18"/>
  <c r="P8" i="18"/>
  <c r="V16" i="18"/>
  <c r="AH40" i="18"/>
  <c r="Z42" i="18"/>
  <c r="T18" i="18"/>
  <c r="AF34" i="18"/>
  <c r="AF42" i="18"/>
  <c r="T34" i="18"/>
  <c r="N42" i="18"/>
  <c r="Z18" i="18"/>
  <c r="AL10" i="18"/>
  <c r="AL26" i="18"/>
  <c r="AF10" i="18"/>
  <c r="Z34" i="18"/>
  <c r="AF26" i="18"/>
  <c r="Z10" i="18"/>
  <c r="N18" i="18"/>
  <c r="T26" i="18"/>
  <c r="N26" i="18"/>
  <c r="AL18" i="18"/>
  <c r="N10" i="18"/>
  <c r="M58" i="1"/>
  <c r="AF18" i="18"/>
  <c r="Z26" i="18"/>
  <c r="AL34" i="18"/>
  <c r="T10" i="18"/>
  <c r="N58" i="1"/>
  <c r="AL42" i="18"/>
  <c r="N34" i="18"/>
  <c r="T42" i="18"/>
  <c r="X6" i="18"/>
  <c r="AJ30" i="18"/>
  <c r="R22" i="18"/>
  <c r="L22" i="18"/>
  <c r="L6" i="18"/>
  <c r="R30" i="18"/>
  <c r="X22" i="18"/>
  <c r="X38" i="18"/>
  <c r="AD38" i="18"/>
  <c r="N16" i="1"/>
  <c r="AD22" i="18"/>
  <c r="M16" i="1"/>
  <c r="AD6" i="18"/>
  <c r="R6" i="18"/>
  <c r="L30" i="18"/>
  <c r="R38" i="18"/>
  <c r="AJ14" i="18"/>
  <c r="R14" i="18"/>
  <c r="X14" i="18"/>
  <c r="AD30" i="18"/>
  <c r="AJ38" i="18"/>
  <c r="AJ22" i="18"/>
  <c r="X30" i="18"/>
  <c r="L14" i="18"/>
  <c r="AJ6" i="18"/>
  <c r="L38" i="18"/>
  <c r="AD14" i="18"/>
  <c r="P14" i="18"/>
  <c r="V22" i="18"/>
  <c r="V14" i="18"/>
  <c r="J22" i="18"/>
  <c r="AH14" i="18"/>
  <c r="AH38" i="18"/>
  <c r="J14" i="18"/>
  <c r="V38" i="18"/>
  <c r="AB22" i="18"/>
  <c r="V30" i="18"/>
  <c r="AB14" i="18"/>
  <c r="M10" i="1"/>
  <c r="AB10" i="1" s="1"/>
  <c r="J30" i="18"/>
  <c r="P38" i="18"/>
  <c r="AB6" i="18"/>
  <c r="AB38" i="18"/>
  <c r="J38" i="18"/>
  <c r="AH6" i="18"/>
  <c r="V6" i="18"/>
  <c r="AB30" i="18"/>
  <c r="AH30" i="18"/>
  <c r="J6" i="18"/>
  <c r="P30" i="18"/>
  <c r="AH22" i="18"/>
  <c r="P6" i="18"/>
  <c r="P22" i="18"/>
  <c r="N10" i="1"/>
  <c r="L16" i="18"/>
  <c r="R24" i="18"/>
  <c r="L8" i="18"/>
  <c r="AD24" i="18"/>
  <c r="AJ24" i="18"/>
  <c r="R32" i="18"/>
  <c r="AJ16" i="18"/>
  <c r="R8" i="18"/>
  <c r="AJ32" i="18"/>
  <c r="AD8" i="18"/>
  <c r="X40" i="18"/>
  <c r="L24" i="18"/>
  <c r="AD16" i="18"/>
  <c r="N34" i="1"/>
  <c r="L32" i="18"/>
  <c r="X8" i="18"/>
  <c r="M34" i="1"/>
  <c r="R40" i="18"/>
  <c r="L40" i="18"/>
  <c r="X16" i="18"/>
  <c r="X24" i="18"/>
  <c r="AJ8" i="18"/>
  <c r="X32" i="18"/>
  <c r="AJ40" i="18"/>
  <c r="R16" i="18"/>
  <c r="AD40" i="18"/>
  <c r="AD32" i="18"/>
  <c r="AF24" i="18"/>
  <c r="AF32" i="18"/>
  <c r="T40" i="18"/>
  <c r="Z40" i="18"/>
  <c r="AF8" i="18"/>
  <c r="N8" i="18"/>
  <c r="AL8" i="18"/>
  <c r="M40" i="1"/>
  <c r="Z16" i="18"/>
  <c r="T24" i="18"/>
  <c r="AL24" i="18"/>
  <c r="AF16" i="18"/>
  <c r="Z32" i="18"/>
  <c r="N32" i="18"/>
  <c r="N16" i="18"/>
  <c r="Z8" i="18"/>
  <c r="T8" i="18"/>
  <c r="N24" i="18"/>
  <c r="T32" i="18"/>
  <c r="T16" i="18"/>
  <c r="AF40" i="18"/>
  <c r="AL40" i="18"/>
  <c r="N40" i="1"/>
  <c r="AL32" i="18"/>
  <c r="N40" i="18"/>
  <c r="Z24" i="18"/>
  <c r="AL16" i="18"/>
  <c r="V25" i="19" l="1"/>
  <c r="V45" i="19"/>
  <c r="J15" i="19"/>
  <c r="AB45" i="19"/>
  <c r="P35" i="19"/>
  <c r="AH25" i="19"/>
  <c r="AH55" i="19"/>
  <c r="AB15" i="19"/>
  <c r="P15" i="19"/>
  <c r="P45" i="19"/>
  <c r="V15" i="19"/>
  <c r="J35" i="19"/>
  <c r="AH35" i="19"/>
  <c r="AH45" i="19"/>
  <c r="J25" i="19"/>
  <c r="AB35" i="19"/>
  <c r="P25" i="19"/>
  <c r="AH15" i="19"/>
  <c r="V35" i="19"/>
  <c r="J55" i="19"/>
  <c r="J45" i="19"/>
  <c r="P55" i="19"/>
  <c r="AB55" i="19"/>
  <c r="AC64" i="1"/>
  <c r="AB25" i="19"/>
  <c r="V55" i="19"/>
  <c r="AA10" i="1"/>
  <c r="AB11" i="1"/>
  <c r="AA11" i="1" s="1"/>
  <c r="AB12" i="1"/>
  <c r="AA12" i="1" s="1"/>
  <c r="P16" i="19" l="1"/>
  <c r="P6" i="19"/>
  <c r="AH6" i="19"/>
  <c r="AB36" i="19"/>
  <c r="P36" i="19"/>
  <c r="V46" i="19"/>
  <c r="AH46" i="19"/>
  <c r="AB46" i="19"/>
  <c r="AH16" i="19"/>
  <c r="J46" i="19"/>
  <c r="J6" i="19"/>
  <c r="P46" i="19"/>
  <c r="AB26" i="19"/>
  <c r="J36" i="19"/>
  <c r="J26" i="19"/>
  <c r="AB16" i="19"/>
  <c r="AH26" i="19"/>
  <c r="J16" i="19"/>
  <c r="V26" i="19"/>
  <c r="AH36" i="19"/>
  <c r="P26" i="19"/>
  <c r="AB6" i="19"/>
  <c r="V16" i="19"/>
  <c r="V36" i="19"/>
  <c r="AC10" i="1"/>
  <c r="V6" i="19"/>
  <c r="AJ46" i="19"/>
  <c r="X36" i="19"/>
  <c r="AC12" i="1"/>
  <c r="R16" i="19"/>
  <c r="AD46" i="19"/>
  <c r="R6" i="19"/>
  <c r="X46" i="19"/>
  <c r="AJ16" i="19"/>
  <c r="AJ26" i="19"/>
  <c r="R46" i="19"/>
  <c r="AD16" i="19"/>
  <c r="L36" i="19"/>
  <c r="AJ6" i="19"/>
  <c r="X26" i="19"/>
  <c r="X16" i="19"/>
  <c r="AD36" i="19"/>
  <c r="AJ36" i="19"/>
  <c r="R26" i="19"/>
  <c r="X6" i="19"/>
  <c r="L16" i="19"/>
  <c r="L6" i="19"/>
  <c r="L46" i="19"/>
  <c r="AD26" i="19"/>
  <c r="AD6" i="19"/>
  <c r="R36" i="19"/>
  <c r="L26" i="19"/>
  <c r="W36" i="19"/>
  <c r="AC36" i="19"/>
  <c r="K16" i="19"/>
  <c r="Q46" i="19"/>
  <c r="AC26" i="19"/>
  <c r="AC16" i="19"/>
  <c r="K46" i="19"/>
  <c r="AI46" i="19"/>
  <c r="AC46" i="19"/>
  <c r="AI36" i="19"/>
  <c r="AC6" i="19"/>
  <c r="W16" i="19"/>
  <c r="K36" i="19"/>
  <c r="Q26" i="19"/>
  <c r="W26" i="19"/>
  <c r="K26" i="19"/>
  <c r="AI26" i="19"/>
  <c r="AC11" i="1"/>
  <c r="Q6" i="19"/>
  <c r="K6" i="19"/>
  <c r="Q16" i="19"/>
  <c r="AI16" i="19"/>
  <c r="W46" i="19"/>
  <c r="AI6" i="19"/>
  <c r="Q36" i="19"/>
  <c r="W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<sst xmlns="http://schemas.openxmlformats.org/spreadsheetml/2006/main" count="336" uniqueCount="228">
  <si>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</si>
  <si>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</si>
  <si>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</si>
  <si>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</si>
  <si>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</si>
  <si>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</si>
  <si>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</si>
  <si>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</si>
  <si>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</si>
  <si>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</si>
  <si>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</si>
  <si>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</si>
  <si>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</si>
  <si>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</si>
  <si>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</si>
  <si>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</si>
  <si>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</si>
  <si>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</si>
  <si>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</si>
  <si>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</si>
  <si>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</si>
  <si>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</si>
  <si>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</si>
  <si>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</si>
  <si>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</si>
  <si>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</si>
  <si>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</si>
  <si>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</si>
  <si>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</si>
  <si>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</si>
  <si>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</si>
  <si>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</si>
  <si>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</si>
  <si>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</si>
  <si>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</si>
  <si>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</si>
  <si>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</si>
  <si>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</si>
  <si>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</si>
  <si>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</si>
  <si>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</si>
  <si>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</si>
  <si>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</si>
  <si>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</si>
  <si>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</si>
  <si>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</si>
  <si>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</si>
  <si>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</si>
  <si>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</si>
  <si>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</si>
  <si>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</si>
  <si>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</si>
  <si>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</si>
  <si>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</si>
  <si>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</si>
  <si>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</si>
  <si>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</si>
  <si>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</si>
  <si>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</si>
  <si>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</si>
  <si>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</si>
  <si>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</si>
  <si>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</si>
  <si>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</si>
  <si>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</si>
  <si>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</si>
  <si>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</si>
  <si>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</si>
  <si>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</si>
  <si>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</si>
  <si>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</si>
  <si>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</si>
  <si>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</si>
  <si>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</si>
  <si>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</si>
  <si>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</si>
  <si>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</si>
  <si>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</si>
  <si>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</si>
  <si>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</si>
  <si>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</si>
  <si>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</si>
  <si>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</si>
  <si>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</si>
  <si>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</si>
  <si>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</si>
  <si>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</si>
  <si>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</si>
  <si>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</si>
  <si>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</si>
  <si>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</si>
  <si>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</si>
  <si>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</si>
  <si>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</si>
  <si>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</si>
  <si>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</si>
  <si>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</si>
  <si>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</si>
  <si>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</si>
  <si>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</si>
  <si>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</si>
  <si>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</si>
  <si>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</si>
  <si>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</si>
  <si>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</si>
  <si>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</si>
  <si>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</si>
  <si>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</si>
  <si>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</si>
  <si>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</si>
  <si>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</si>
  <si>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</si>
  <si>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</si>
  <si>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</si>
  <si>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</si>
  <si>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</si>
  <si>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</si>
  <si>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</si>
  <si>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</si>
  <si>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</si>
  <si>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</si>
  <si>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</si>
  <si>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</si>
  <si>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</si>
  <si>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</si>
  <si>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</si>
  <si>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</si>
  <si>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</si>
  <si>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</si>
  <si>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</si>
  <si>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</si>
  <si>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</si>
  <si>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</si>
  <si>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</si>
  <si>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</si>
  <si>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</si>
  <si>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</si>
  <si>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</si>
  <si>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</si>
  <si>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</si>
  <si>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</si>
  <si>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</si>
  <si>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</si>
  <si>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</si>
  <si>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</si>
  <si>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</si>
  <si>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</si>
  <si>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</si>
  <si>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</si>
  <si>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</si>
  <si>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</si>
  <si>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</si>
  <si>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</si>
  <si>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</si>
  <si>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</si>
  <si>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</si>
  <si>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</si>
  <si>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</si>
  <si>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</si>
  <si>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</si>
  <si>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</si>
  <si>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</si>
  <si>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</si>
  <si>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</si>
  <si>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</si>
  <si>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</si>
  <si>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</si>
  <si>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</si>
  <si>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</si>
  <si>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</si>
  <si>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</si>
  <si>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</si>
  <si>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</si>
  <si>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</si>
  <si>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</si>
  <si>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</si>
  <si>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</si>
  <si>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</si>
  <si>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</si>
  <si>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</si>
  <si>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</si>
  <si>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</si>
  <si>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</si>
  <si>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</si>
  <si>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</si>
  <si>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</si>
  <si>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</si>
  <si>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</si>
  <si>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</si>
  <si>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</si>
  <si>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</si>
  <si>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</si>
  <si>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</si>
  <si>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</si>
  <si>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</si>
  <si>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</si>
  <si>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</si>
  <si>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</si>
  <si>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</si>
  <si>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</si>
  <si>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</si>
  <si>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</si>
  <si>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</si>
  <si>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</si>
  <si>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</si>
  <si>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</si>
  <si>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</si>
  <si>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</si>
  <si>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</si>
  <si>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</si>
  <si>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</si>
  <si>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</si>
  <si>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</si>
  <si>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</si>
  <si>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Registro y Control</t>
  </si>
  <si>
    <t xml:space="preserve">Administrar la información académica relacionada con la inscripción, matricula, grados y demás funciones relacionadas que se generan de los procesos académicos </t>
  </si>
  <si>
    <t>Profesional de Registro y Control</t>
  </si>
  <si>
    <t>Todos los procesos</t>
  </si>
  <si>
    <t>Incumplimiento del reglamento estudiantil en el tiempo de aprobación de los requisitos de grado</t>
  </si>
  <si>
    <t xml:space="preserve">
Presentación de errores en la verificación de requisitos de los aspirantes a grado.</t>
  </si>
  <si>
    <t>Control en el cumplimiento del reglamento estudiantil</t>
  </si>
  <si>
    <t xml:space="preserve">
1. Graduando que no cumple con los requisitos 
2. Presentación  error de impresión en diplomas.
</t>
  </si>
  <si>
    <t xml:space="preserve">Comprometer al aspirante en la actualización de la información coherente . </t>
  </si>
  <si>
    <t>Solicitar cumplimiento del reglamento estudiantil en las fechas programadas para la solicitud de grado ante el Consejo Académico</t>
  </si>
  <si>
    <t>Vicerrectoría Académica</t>
  </si>
  <si>
    <t>Sensibilizar a los aspirantes por parte de la coordinación del programa</t>
  </si>
  <si>
    <t>Se evidencia cumplimiento de las fechas programadas por la Institución para la solicitud de grado en la vigenca 2024, se realizaron grados colectivos y ventanilla en el mes de agosto se cumplieron con las fechas establecidas en el calendario para grados</t>
  </si>
  <si>
    <t>Se evidencia socialización de las fechas establecidas de solicitud de grado y los requisitos que tienen que cumplir a traves de la página institucional y redes sociales (facebook y whasapp), así mismo las fechas programadas para los grados colectivos, actividades que se realizaron em el mes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</si>
</sst>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sqref="A1:AJ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214</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215</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217</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219</v>
      </c>
      <c r="D10" s="204" t="s">
        <v>221</v>
      </c>
      <c r="E10" s="207" t="s">
        <v>218</v>
      </c>
      <c r="F10" s="204" t="s">
        <v>123</v>
      </c>
      <c r="G10" s="210">
        <v>2</v>
      </c>
      <c r="H10" s="213" t="str">
        <f>IF(G10&lt;=0,"",IF(G10&lt;=2,"Muy Baja",IF(G10&lt;=24,"Baja",IF(G10&lt;=500,"Media",IF(G10&lt;=5000,"Alta","Muy Alta")))))</f>
        <v>Muy Baja</v>
      </c>
      <c r="I10" s="195">
        <f>IF(H10="","",IF(H10="Muy Baja",0.2,IF(H10="Baja",0.4,IF(H10="Media",0.6,IF(H10="Alta",0.8,IF(H10="Muy Alta",1,))))))</f>
        <v>0.2</v>
      </c>
      <c r="J10" s="216" t="s">
        <v>155</v>
      </c>
      <c r="K10" s="19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0.12</v>
      </c>
      <c r="Y10" s="131" t="str">
        <f>IFERROR(IF(X10="","",IF(X10&lt;=0.2,"Muy Baja",IF(X10&lt;=0.4,"Baja",IF(X10&lt;=0.6,"Media",IF(X10&lt;=0.8,"Alta","Muy Alta"))))),"")</f>
        <v>Muy Baja</v>
      </c>
      <c r="Z10" s="132">
        <f>+X10</f>
        <v>0.12</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223</v>
      </c>
      <c r="AF10" s="136" t="s">
        <v>216</v>
      </c>
      <c r="AG10" s="137">
        <v>45657</v>
      </c>
      <c r="AH10" s="137">
        <v>45540</v>
      </c>
      <c r="AI10" s="135" t="s">
        <v>226</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222</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20</v>
      </c>
      <c r="V11" s="128" t="s">
        <v>22</v>
      </c>
      <c r="W11" s="128" t="s">
        <v>120</v>
      </c>
      <c r="X11" s="130">
        <f>IFERROR(IF(AND(Q10="Probabilidad",Q11="Probabilidad"),(Z10-(+Z10*T11)),IF(Q11="Probabilidad",(I10-(+I10*T11)),IF(Q11="Impacto",Z10,""))),"")</f>
        <v>7.1999999999999995E-2</v>
      </c>
      <c r="Y11" s="131" t="str">
        <f t="shared" ref="Y11:Y69" si="1">IFERROR(IF(X11="","",IF(X11&lt;=0.2,"Muy Baja",IF(X11&lt;=0.4,"Baja",IF(X11&lt;=0.6,"Media",IF(X11&lt;=0.8,"Alta","Muy Alta"))))),"")</f>
        <v>Muy Baja</v>
      </c>
      <c r="Z11" s="132">
        <f t="shared" ref="Z11:Z15" si="2">+X11</f>
        <v>7.1999999999999995E-2</v>
      </c>
      <c r="AA11" s="131" t="str">
        <f t="shared" ref="AA11:AA69" ca="1" si="3">IFERROR(IF(AB11="","",IF(AB11&lt;=0.2,"Leve",IF(AB11&lt;=0.4,"Menor",IF(AB11&lt;=0.6,"Moderado",IF(AB11&lt;=0.8,"Mayor","Catastrófico"))))),"")</f>
        <v>Moderado</v>
      </c>
      <c r="AB11" s="132">
        <f ca="1">IFERROR(IF(AND(Q10="Impacto",Q11="Impacto"),(AB10-(+AB10*T11)),IF(Q11="Impacto",($M$10-(+$M$10*T11)),IF(Q11="Probabilidad",AB10,""))),"")</f>
        <v>0.6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225</v>
      </c>
      <c r="AF11" s="136" t="s">
        <v>224</v>
      </c>
      <c r="AG11" s="137">
        <v>45657</v>
      </c>
      <c r="AH11" s="137">
        <v>45540</v>
      </c>
      <c r="AI11" s="135" t="s">
        <v>227</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74803149606299213" header="0.31496062992125984" footer="0.31496062992125984"/>
  <pageSetup scale="55"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R1</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 ca="1">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R1C1</v>
      </c>
      <c r="W46" s="83" t="str">
        <f ca="1">IF(AND('Mapa final'!$Y$11="Muy Baja",'Mapa final'!$AA$11="Moderado"),CONCATENATE("R1C",'Mapa final'!$O$11),"")</f>
        <v>R1C2</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2022-11-05T17:53:19Z</cp:lastPrinted>
  <dcterms:created xsi:type="dcterms:W3CDTF">2020-03-24T23:12:47Z</dcterms:created>
  <dcterms:modified xsi:type="dcterms:W3CDTF">2024-09-24T16:59:15Z</dcterms:modified>
</cp:coreProperties>
</file>