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Users\CONTROLINT\Documents\CONTROL INTERNO\INFORMES CONTROL INTERNO\INFORME CONTROL INTERNO SEMESTRAL\VIGENCIA 2024\"/>
    </mc:Choice>
  </mc:AlternateContent>
  <bookViews>
    <workbookView xWindow="0" yWindow="0" windowWidth="20490" windowHeight="7650" firstSheet="1" activeTab="1"/>
  </bookViews>
  <sheets>
    <sheet name="Instructivo" sheetId="23" state="hidden" r:id="rId1"/>
    <sheet name="CONCLUSIONES MECI" sheetId="30" r:id="rId2"/>
    <sheet name="Hoja1" sheetId="28" state="hidden"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localSheetId="0" hidden="1">{"'para SB'!$A$1420:$F$1479"}</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localSheetId="0" hidden="1">{"'para SB'!$A$1420:$F$1479"}</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localSheetId="0" hidden="1">{"'Sheet1'!$A$1:$F$179"}</definedName>
    <definedName name="ro" hidden="1">{"'Sheet1'!$A$1:$F$179"}</definedName>
    <definedName name="rod" localSheetId="0" hidden="1">{"'Sheet1'!$A$1:$F$179"}</definedName>
    <definedName name="rod" hidden="1">{"'Sheet1'!$A$1:$F$179"}</definedName>
    <definedName name="rodirgo" localSheetId="0" hidden="1">{"'Sheet1'!$A$1:$F$179"}</definedName>
    <definedName name="rodirgo" hidden="1">{"'Sheet1'!$A$1:$F$179"}</definedName>
    <definedName name="Saldo">SUMIF([7]DATA2!XFB$1:XFB$65536,[8]Octubre!$C1,[7]DATA2!A$1:A$65536)</definedName>
    <definedName name="sdaf" localSheetId="0" hidden="1">{"'para SB'!$A$1420:$F$1479"}</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localSheetId="0" hidden="1">{#N/A,#N/A,FALSE,"ANEXO1";"ACTIVO",#N/A,FALSE,"ANEXO1";"PASIVO",#N/A,FALSE,"ANEXO1";"G Y P",#N/A,FALSE,"ANEXO1"}</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localSheetId="0" hidden="1">{#N/A,#N/A,FALSE,"ANEXO1";"ACTIVO",#N/A,FALSE,"ANEXO1";"PASIVO",#N/A,FALSE,"ANEXO1";"G Y P",#N/A,FALSE,"ANEXO1"}</definedName>
    <definedName name="wrn.CONSOLIDADO." hidden="1">{#N/A,#N/A,FALSE,"ANEXO1";"ACTIVO",#N/A,FALSE,"ANEXO1";"PASIVO",#N/A,FALSE,"ANEXO1";"G Y P",#N/A,FALSE,"ANEXO1"}</definedName>
    <definedName name="ws" localSheetId="0" hidden="1">{"'Sheet1'!$A$1:$F$179"}</definedName>
    <definedName name="ws" hidden="1">{"'Sheet1'!$A$1:$F$179"}</definedName>
    <definedName name="XXX">#REF!</definedName>
  </definedNames>
  <calcPr calcId="162913"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33" i="30" l="1"/>
  <c r="O31" i="30"/>
  <c r="O29" i="30"/>
  <c r="O27" i="30"/>
  <c r="O25" i="30"/>
  <c r="B54" i="28" l="1"/>
  <c r="B53" i="28"/>
  <c r="B19" i="28"/>
  <c r="B6" i="28" l="1"/>
  <c r="B81" i="28" l="1"/>
  <c r="B82" i="28"/>
  <c r="K2" i="28" l="1"/>
  <c r="L2" i="28"/>
  <c r="G2" i="28"/>
  <c r="M2" i="28" l="1"/>
  <c r="B44" i="28" l="1"/>
  <c r="B45" i="28"/>
  <c r="B46" i="28"/>
  <c r="B47" i="28"/>
  <c r="B48" i="28"/>
  <c r="B49" i="28"/>
  <c r="B50" i="28"/>
  <c r="B51" i="28"/>
  <c r="B52"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43" i="28"/>
  <c r="B26" i="28"/>
  <c r="B27" i="28"/>
  <c r="B28" i="28"/>
  <c r="B29" i="28"/>
  <c r="B30" i="28"/>
  <c r="B31" i="28"/>
  <c r="B32" i="28"/>
  <c r="B33" i="28"/>
  <c r="B34" i="28"/>
  <c r="B35" i="28"/>
  <c r="B36" i="28"/>
  <c r="B37" i="28"/>
  <c r="B38" i="28"/>
  <c r="B39" i="28"/>
  <c r="B40" i="28"/>
  <c r="B41" i="28"/>
  <c r="B42" i="28"/>
  <c r="K42" i="28" l="1"/>
  <c r="K41" i="28"/>
  <c r="K40" i="28"/>
  <c r="K39" i="28"/>
  <c r="K38" i="28"/>
  <c r="K37" i="28"/>
  <c r="K36" i="28"/>
  <c r="K35" i="28"/>
  <c r="K34" i="28"/>
  <c r="K33" i="28"/>
  <c r="K32" i="28"/>
  <c r="K31" i="28"/>
  <c r="K30" i="28"/>
  <c r="K29" i="28"/>
  <c r="K28" i="28"/>
  <c r="K27" i="28"/>
  <c r="K26" i="28"/>
  <c r="L42" i="28"/>
  <c r="L41" i="28"/>
  <c r="L40" i="28"/>
  <c r="L39" i="28"/>
  <c r="L38" i="28"/>
  <c r="L37" i="28"/>
  <c r="L36" i="28"/>
  <c r="L35" i="28"/>
  <c r="L34" i="28"/>
  <c r="L33" i="28"/>
  <c r="L32" i="28"/>
  <c r="L31" i="28"/>
  <c r="L30" i="28"/>
  <c r="L29" i="28"/>
  <c r="L28" i="28"/>
  <c r="L27" i="28"/>
  <c r="L26" i="28"/>
  <c r="L54" i="28"/>
  <c r="L53" i="28"/>
  <c r="L52" i="28"/>
  <c r="L51" i="28"/>
  <c r="L50" i="28"/>
  <c r="L49" i="28"/>
  <c r="L48" i="28"/>
  <c r="L47" i="28"/>
  <c r="L46" i="28"/>
  <c r="L45" i="28"/>
  <c r="L44" i="28"/>
  <c r="L43" i="28"/>
  <c r="K54" i="28"/>
  <c r="K53" i="28"/>
  <c r="K52" i="28"/>
  <c r="K51" i="28"/>
  <c r="K50" i="28"/>
  <c r="K49" i="28"/>
  <c r="K48" i="28"/>
  <c r="K47" i="28"/>
  <c r="K46" i="28"/>
  <c r="K45" i="28"/>
  <c r="K44" i="28"/>
  <c r="K43" i="28"/>
  <c r="C54" i="28"/>
  <c r="E54" i="28"/>
  <c r="F54" i="28"/>
  <c r="G54" i="28"/>
  <c r="C53" i="28"/>
  <c r="E53" i="28"/>
  <c r="F53" i="28"/>
  <c r="G53" i="28"/>
  <c r="L68" i="28"/>
  <c r="L67" i="28"/>
  <c r="L66" i="28"/>
  <c r="L65" i="28"/>
  <c r="L64" i="28"/>
  <c r="L63" i="28"/>
  <c r="L62" i="28"/>
  <c r="L61" i="28"/>
  <c r="L60" i="28"/>
  <c r="L59" i="28"/>
  <c r="L58" i="28"/>
  <c r="L57" i="28"/>
  <c r="L56" i="28"/>
  <c r="L55" i="28"/>
  <c r="K68" i="28"/>
  <c r="K67" i="28"/>
  <c r="K66" i="28"/>
  <c r="K65" i="28"/>
  <c r="K64" i="28"/>
  <c r="K63" i="28"/>
  <c r="K62" i="28"/>
  <c r="K61" i="28"/>
  <c r="K60" i="28"/>
  <c r="K59" i="28"/>
  <c r="K58" i="28"/>
  <c r="K57" i="28"/>
  <c r="K56" i="28"/>
  <c r="K55" i="28"/>
  <c r="L82" i="28"/>
  <c r="L81" i="28"/>
  <c r="L80" i="28"/>
  <c r="L79" i="28"/>
  <c r="L78" i="28"/>
  <c r="L77" i="28"/>
  <c r="L76" i="28"/>
  <c r="L75" i="28"/>
  <c r="L74" i="28"/>
  <c r="L73" i="28"/>
  <c r="L72" i="28"/>
  <c r="L71" i="28"/>
  <c r="L70" i="28"/>
  <c r="L69" i="28"/>
  <c r="K82" i="28"/>
  <c r="K81" i="28"/>
  <c r="K80" i="28"/>
  <c r="K79" i="28"/>
  <c r="K78" i="28"/>
  <c r="K77" i="28"/>
  <c r="K76" i="28"/>
  <c r="K75" i="28"/>
  <c r="K74" i="28"/>
  <c r="K73" i="28"/>
  <c r="K72" i="28"/>
  <c r="K71" i="28"/>
  <c r="K70" i="28"/>
  <c r="K69" i="28"/>
  <c r="G33" i="28"/>
  <c r="G41" i="28"/>
  <c r="F30" i="28"/>
  <c r="F38" i="28"/>
  <c r="G35" i="28"/>
  <c r="F32" i="28"/>
  <c r="G29" i="28"/>
  <c r="F26" i="28"/>
  <c r="G32" i="28"/>
  <c r="F37" i="28"/>
  <c r="G34" i="28"/>
  <c r="G42" i="28"/>
  <c r="F31" i="28"/>
  <c r="F39" i="28"/>
  <c r="F40" i="28"/>
  <c r="F42" i="28"/>
  <c r="F28" i="28"/>
  <c r="F29" i="28"/>
  <c r="G27" i="28"/>
  <c r="G28" i="28"/>
  <c r="G36" i="28"/>
  <c r="F33" i="28"/>
  <c r="F41" i="28"/>
  <c r="G37" i="28"/>
  <c r="F34" i="28"/>
  <c r="G31" i="28"/>
  <c r="F36" i="28"/>
  <c r="G30" i="28"/>
  <c r="G38" i="28"/>
  <c r="F27" i="28"/>
  <c r="F35" i="28"/>
  <c r="G39" i="28"/>
  <c r="G40" i="28"/>
  <c r="G82" i="28"/>
  <c r="G74" i="28"/>
  <c r="F71" i="28"/>
  <c r="F79" i="28"/>
  <c r="F81" i="28"/>
  <c r="F69" i="28"/>
  <c r="G75" i="28"/>
  <c r="G81" i="28"/>
  <c r="G73" i="28"/>
  <c r="F72" i="28"/>
  <c r="F80" i="28"/>
  <c r="F73" i="28"/>
  <c r="F75" i="28"/>
  <c r="F77" i="28"/>
  <c r="F78" i="28"/>
  <c r="G80" i="28"/>
  <c r="G72" i="28"/>
  <c r="G79" i="28"/>
  <c r="G70" i="28"/>
  <c r="F74" i="28"/>
  <c r="F82" i="28"/>
  <c r="G78" i="28"/>
  <c r="G69" i="28"/>
  <c r="G76" i="28"/>
  <c r="F70" i="28"/>
  <c r="G77" i="28"/>
  <c r="G71" i="28"/>
  <c r="F76" i="28"/>
  <c r="E81" i="28"/>
  <c r="C79" i="28"/>
  <c r="E82" i="28"/>
  <c r="C80" i="28"/>
  <c r="C81" i="28"/>
  <c r="C82" i="28"/>
  <c r="C75" i="28"/>
  <c r="C76" i="28"/>
  <c r="C77" i="28"/>
  <c r="C78" i="28"/>
  <c r="C51" i="28"/>
  <c r="G44" i="28"/>
  <c r="G52" i="28"/>
  <c r="F49" i="28"/>
  <c r="F43" i="28"/>
  <c r="G45" i="28"/>
  <c r="G43" i="28"/>
  <c r="F50" i="28"/>
  <c r="F51" i="28"/>
  <c r="F45" i="28"/>
  <c r="G50" i="28"/>
  <c r="G51" i="28"/>
  <c r="G46" i="28"/>
  <c r="G47" i="28"/>
  <c r="F44" i="28"/>
  <c r="F52" i="28"/>
  <c r="G48" i="28"/>
  <c r="F48" i="28"/>
  <c r="G49" i="28"/>
  <c r="F46" i="28"/>
  <c r="F47" i="28"/>
  <c r="G62" i="28"/>
  <c r="F59" i="28"/>
  <c r="F67" i="28"/>
  <c r="F55" i="28"/>
  <c r="G68" i="28"/>
  <c r="F65" i="28"/>
  <c r="F58" i="28"/>
  <c r="G63" i="28"/>
  <c r="F60" i="28"/>
  <c r="F68" i="28"/>
  <c r="F61" i="28"/>
  <c r="G56" i="28"/>
  <c r="G64" i="28"/>
  <c r="G57" i="28"/>
  <c r="G65" i="28"/>
  <c r="F62" i="28"/>
  <c r="G58" i="28"/>
  <c r="G66" i="28"/>
  <c r="F63" i="28"/>
  <c r="F57" i="28"/>
  <c r="G59" i="28"/>
  <c r="G67" i="28"/>
  <c r="F56" i="28"/>
  <c r="F64" i="28"/>
  <c r="G60" i="28"/>
  <c r="G61" i="28"/>
  <c r="F66" i="28"/>
  <c r="C74" i="28"/>
  <c r="C34" i="28"/>
  <c r="C30" i="28"/>
  <c r="E29" i="28"/>
  <c r="E33" i="28"/>
  <c r="E37" i="28"/>
  <c r="E41" i="28"/>
  <c r="E30" i="28"/>
  <c r="E34" i="28"/>
  <c r="E38" i="28"/>
  <c r="E42" i="28"/>
  <c r="E27" i="28"/>
  <c r="E31" i="28"/>
  <c r="E35" i="28"/>
  <c r="E39" i="28"/>
  <c r="E26" i="28"/>
  <c r="E28" i="28"/>
  <c r="E32" i="28"/>
  <c r="E36" i="28"/>
  <c r="E40" i="28"/>
  <c r="E72" i="28"/>
  <c r="E76" i="28"/>
  <c r="E80" i="28"/>
  <c r="E73" i="28"/>
  <c r="E77" i="28"/>
  <c r="E69" i="28"/>
  <c r="C70" i="28"/>
  <c r="C69" i="28"/>
  <c r="C73" i="28"/>
  <c r="E70" i="28"/>
  <c r="E74" i="28"/>
  <c r="E78" i="28"/>
  <c r="C71" i="28"/>
  <c r="E71" i="28"/>
  <c r="E75" i="28"/>
  <c r="E79" i="28"/>
  <c r="C72" i="28"/>
  <c r="C41" i="28"/>
  <c r="C37" i="28"/>
  <c r="C33" i="28"/>
  <c r="C29" i="28"/>
  <c r="C50" i="28"/>
  <c r="C46" i="28"/>
  <c r="C42" i="28"/>
  <c r="C38" i="28"/>
  <c r="C43" i="28"/>
  <c r="C47" i="28"/>
  <c r="C40" i="28"/>
  <c r="C36" i="28"/>
  <c r="C32" i="28"/>
  <c r="C28" i="28"/>
  <c r="C49" i="28"/>
  <c r="C45" i="28"/>
  <c r="E44" i="28"/>
  <c r="E48" i="28"/>
  <c r="E52" i="28"/>
  <c r="E45" i="28"/>
  <c r="E49" i="28"/>
  <c r="E43" i="28"/>
  <c r="E46" i="28"/>
  <c r="E50" i="28"/>
  <c r="E47" i="28"/>
  <c r="E51" i="28"/>
  <c r="E58" i="28"/>
  <c r="E62" i="28"/>
  <c r="E66" i="28"/>
  <c r="E59" i="28"/>
  <c r="E63" i="28"/>
  <c r="E67" i="28"/>
  <c r="C59" i="28"/>
  <c r="C63" i="28"/>
  <c r="C62" i="28"/>
  <c r="E56" i="28"/>
  <c r="E60" i="28"/>
  <c r="E64" i="28"/>
  <c r="E68" i="28"/>
  <c r="C56" i="28"/>
  <c r="C60" i="28"/>
  <c r="C64" i="28"/>
  <c r="E57" i="28"/>
  <c r="E61" i="28"/>
  <c r="E65" i="28"/>
  <c r="E55" i="28"/>
  <c r="C57" i="28"/>
  <c r="C61" i="28"/>
  <c r="C65" i="28"/>
  <c r="C58" i="28"/>
  <c r="C55" i="28"/>
  <c r="C26" i="28"/>
  <c r="C39" i="28"/>
  <c r="C35" i="28"/>
  <c r="C31" i="28"/>
  <c r="C27" i="28"/>
  <c r="C48" i="28"/>
  <c r="C44" i="28"/>
  <c r="C52" i="28"/>
  <c r="C68" i="28"/>
  <c r="C67" i="28"/>
  <c r="C66" i="28"/>
  <c r="B3" i="28"/>
  <c r="B4" i="28"/>
  <c r="B5" i="28"/>
  <c r="B7" i="28"/>
  <c r="B8" i="28"/>
  <c r="B9" i="28"/>
  <c r="B10" i="28"/>
  <c r="B11" i="28"/>
  <c r="B12" i="28"/>
  <c r="B13" i="28"/>
  <c r="B14" i="28"/>
  <c r="B15" i="28"/>
  <c r="B16" i="28"/>
  <c r="B17" i="28"/>
  <c r="B18" i="28"/>
  <c r="B20" i="28"/>
  <c r="B21" i="28"/>
  <c r="B22" i="28"/>
  <c r="B23" i="28"/>
  <c r="B24" i="28"/>
  <c r="B25" i="28"/>
  <c r="B2" i="28"/>
  <c r="M48" i="28" l="1"/>
  <c r="M71" i="28"/>
  <c r="M75" i="28"/>
  <c r="M58" i="28"/>
  <c r="M62" i="28"/>
  <c r="M66" i="28"/>
  <c r="M57" i="28"/>
  <c r="M61" i="28"/>
  <c r="M65" i="28"/>
  <c r="M79" i="28"/>
  <c r="M72" i="28"/>
  <c r="M76" i="28"/>
  <c r="M80" i="28"/>
  <c r="M70" i="28"/>
  <c r="M74" i="28"/>
  <c r="M78" i="28"/>
  <c r="M82" i="28"/>
  <c r="M69" i="28"/>
  <c r="M73" i="28"/>
  <c r="M77" i="28"/>
  <c r="M81" i="28"/>
  <c r="M56" i="28"/>
  <c r="M60" i="28"/>
  <c r="M64" i="28"/>
  <c r="M68" i="28"/>
  <c r="M55" i="28"/>
  <c r="M59" i="28"/>
  <c r="M63" i="28"/>
  <c r="M67" i="28"/>
  <c r="M52" i="28"/>
  <c r="M46" i="28"/>
  <c r="M54" i="28"/>
  <c r="M50" i="28"/>
  <c r="M44" i="28"/>
  <c r="M49" i="28"/>
  <c r="M53" i="28"/>
  <c r="M43" i="28"/>
  <c r="M51" i="28"/>
  <c r="M47" i="28"/>
  <c r="M45" i="28"/>
  <c r="M26" i="28"/>
  <c r="M27" i="28"/>
  <c r="M28" i="28"/>
  <c r="M29" i="28"/>
  <c r="M30" i="28"/>
  <c r="M31" i="28"/>
  <c r="M32" i="28"/>
  <c r="M33" i="28"/>
  <c r="M34" i="28"/>
  <c r="M35" i="28"/>
  <c r="M36" i="28"/>
  <c r="M37" i="28"/>
  <c r="M38" i="28"/>
  <c r="M39" i="28"/>
  <c r="M40" i="28"/>
  <c r="M41" i="28"/>
  <c r="M42" i="28"/>
  <c r="N52" i="28" l="1"/>
  <c r="N55" i="28"/>
  <c r="L19" i="28"/>
  <c r="L10" i="28"/>
  <c r="K20" i="28"/>
  <c r="F19" i="28"/>
  <c r="L13" i="28"/>
  <c r="K4" i="28"/>
  <c r="K5" i="28"/>
  <c r="L20" i="28"/>
  <c r="E19" i="28"/>
  <c r="L21" i="28"/>
  <c r="C19" i="28"/>
  <c r="K7" i="28"/>
  <c r="K15" i="28"/>
  <c r="K23" i="28"/>
  <c r="L6" i="28"/>
  <c r="L14" i="28"/>
  <c r="L22" i="28"/>
  <c r="L3" i="28"/>
  <c r="K13" i="28"/>
  <c r="L4" i="28"/>
  <c r="K6" i="28"/>
  <c r="L5" i="28"/>
  <c r="K8" i="28"/>
  <c r="K16" i="28"/>
  <c r="K24" i="28"/>
  <c r="L7" i="28"/>
  <c r="L15" i="28"/>
  <c r="L23" i="28"/>
  <c r="K11" i="28"/>
  <c r="K12" i="28"/>
  <c r="K21" i="28"/>
  <c r="K22" i="28"/>
  <c r="K9" i="28"/>
  <c r="K17" i="28"/>
  <c r="K25" i="28"/>
  <c r="L8" i="28"/>
  <c r="L16" i="28"/>
  <c r="L24" i="28"/>
  <c r="K19" i="28"/>
  <c r="G19" i="28"/>
  <c r="L11" i="28"/>
  <c r="L12" i="28"/>
  <c r="K14" i="28"/>
  <c r="K3" i="28"/>
  <c r="K10" i="28"/>
  <c r="K18" i="28"/>
  <c r="L9" i="28"/>
  <c r="L17" i="28"/>
  <c r="L25" i="28"/>
  <c r="L18" i="28"/>
  <c r="N53" i="28"/>
  <c r="N54" i="28"/>
  <c r="N49" i="28"/>
  <c r="N47" i="28"/>
  <c r="N46" i="28"/>
  <c r="N48" i="28"/>
  <c r="E6" i="28"/>
  <c r="C6" i="28"/>
  <c r="F6" i="28"/>
  <c r="G6" i="28"/>
  <c r="N44" i="28"/>
  <c r="N26" i="28"/>
  <c r="N34" i="28"/>
  <c r="N42" i="28"/>
  <c r="N27" i="28"/>
  <c r="N35" i="28"/>
  <c r="N40" i="28"/>
  <c r="N28" i="28"/>
  <c r="N36" i="28"/>
  <c r="N29" i="28"/>
  <c r="N37" i="28"/>
  <c r="N30" i="28"/>
  <c r="N38" i="28"/>
  <c r="N32" i="28"/>
  <c r="N31" i="28"/>
  <c r="N39" i="28"/>
  <c r="N33" i="28"/>
  <c r="N41" i="28"/>
  <c r="N51" i="28"/>
  <c r="N43" i="28"/>
  <c r="N50" i="28"/>
  <c r="N76" i="28"/>
  <c r="N75" i="28"/>
  <c r="N69" i="28"/>
  <c r="N77" i="28"/>
  <c r="N82" i="28"/>
  <c r="N70" i="28"/>
  <c r="N78" i="28"/>
  <c r="N71" i="28"/>
  <c r="N79" i="28"/>
  <c r="N72" i="28"/>
  <c r="N80" i="28"/>
  <c r="N74" i="28"/>
  <c r="N73" i="28"/>
  <c r="N81" i="28"/>
  <c r="N45" i="28"/>
  <c r="N60" i="28"/>
  <c r="N68" i="28"/>
  <c r="N61" i="28"/>
  <c r="N62" i="28"/>
  <c r="N63" i="28"/>
  <c r="N66" i="28"/>
  <c r="N67" i="28"/>
  <c r="N56" i="28"/>
  <c r="N64" i="28"/>
  <c r="N57" i="28"/>
  <c r="N65" i="28"/>
  <c r="N58" i="28"/>
  <c r="N59" i="28"/>
  <c r="G10" i="28"/>
  <c r="G23" i="28"/>
  <c r="F7" i="28"/>
  <c r="F20" i="28"/>
  <c r="G25" i="28"/>
  <c r="G11" i="28"/>
  <c r="G24" i="28"/>
  <c r="F8" i="28"/>
  <c r="F21" i="28"/>
  <c r="G15" i="28"/>
  <c r="F4" i="28"/>
  <c r="F15" i="28"/>
  <c r="G3" i="28"/>
  <c r="G13" i="28"/>
  <c r="F9" i="28"/>
  <c r="F22" i="28"/>
  <c r="F11" i="28"/>
  <c r="G8" i="28"/>
  <c r="G4" i="28"/>
  <c r="G14" i="28"/>
  <c r="F10" i="28"/>
  <c r="F23" i="28"/>
  <c r="F24" i="28"/>
  <c r="G9" i="28"/>
  <c r="G5" i="28"/>
  <c r="G21" i="28"/>
  <c r="G22" i="28"/>
  <c r="G7" i="28"/>
  <c r="G20" i="28"/>
  <c r="F3" i="28"/>
  <c r="F13" i="28"/>
  <c r="F25" i="28"/>
  <c r="F14" i="28"/>
  <c r="F5" i="28"/>
  <c r="F12" i="28"/>
  <c r="F17" i="28"/>
  <c r="F2" i="28"/>
  <c r="F16" i="28"/>
  <c r="F18" i="28"/>
  <c r="G18" i="28"/>
  <c r="G16" i="28"/>
  <c r="G12" i="28"/>
  <c r="G17" i="28"/>
  <c r="C21" i="28"/>
  <c r="C16" i="28"/>
  <c r="C12" i="28"/>
  <c r="C8" i="28"/>
  <c r="C3" i="28"/>
  <c r="C24" i="28"/>
  <c r="C20" i="28"/>
  <c r="C15" i="28"/>
  <c r="C11" i="28"/>
  <c r="C7" i="28"/>
  <c r="C2" i="28"/>
  <c r="C23" i="28"/>
  <c r="C18" i="28"/>
  <c r="C14" i="28"/>
  <c r="C10" i="28"/>
  <c r="C5" i="28"/>
  <c r="C25" i="28"/>
  <c r="C22" i="28"/>
  <c r="C17" i="28"/>
  <c r="C13" i="28"/>
  <c r="C9" i="28"/>
  <c r="C4" i="28"/>
  <c r="E3" i="28"/>
  <c r="E8" i="28"/>
  <c r="E12" i="28"/>
  <c r="E16" i="28"/>
  <c r="E21" i="28"/>
  <c r="E25" i="28"/>
  <c r="E4" i="28"/>
  <c r="E9" i="28"/>
  <c r="E13" i="28"/>
  <c r="E17" i="28"/>
  <c r="E22" i="28"/>
  <c r="E2" i="28"/>
  <c r="E5" i="28"/>
  <c r="E10" i="28"/>
  <c r="E14" i="28"/>
  <c r="E18" i="28"/>
  <c r="E23" i="28"/>
  <c r="E7" i="28"/>
  <c r="E11" i="28"/>
  <c r="E15" i="28"/>
  <c r="E20" i="28"/>
  <c r="E24" i="28"/>
  <c r="G55" i="28"/>
  <c r="M10" i="28" l="1"/>
  <c r="M22" i="28"/>
  <c r="M19" i="28"/>
  <c r="M15" i="28"/>
  <c r="M21" i="28"/>
  <c r="M13" i="28"/>
  <c r="M3" i="28"/>
  <c r="M23" i="28"/>
  <c r="M20" i="28"/>
  <c r="M14" i="28"/>
  <c r="M6" i="28"/>
  <c r="M18" i="28"/>
  <c r="M25" i="28"/>
  <c r="M17" i="28"/>
  <c r="M9" i="28"/>
  <c r="M12" i="28"/>
  <c r="M11" i="28"/>
  <c r="M24" i="28"/>
  <c r="M16" i="28"/>
  <c r="M8" i="28"/>
  <c r="M7" i="28"/>
  <c r="M5" i="28"/>
  <c r="M4" i="28"/>
  <c r="I54" i="28"/>
  <c r="I19" i="28"/>
  <c r="I53" i="28"/>
  <c r="I6" i="28"/>
  <c r="G26" i="28"/>
  <c r="H6" i="28" s="1"/>
  <c r="N19" i="28" l="1"/>
  <c r="N2" i="28"/>
  <c r="H54" i="28"/>
  <c r="H53" i="28"/>
  <c r="H82" i="28"/>
  <c r="H19" i="28"/>
  <c r="N6" i="28"/>
  <c r="N9" i="28"/>
  <c r="N17" i="28"/>
  <c r="N25" i="28"/>
  <c r="N10" i="28"/>
  <c r="N18" i="28"/>
  <c r="N16" i="28"/>
  <c r="N11" i="28"/>
  <c r="N20" i="28"/>
  <c r="N8" i="28"/>
  <c r="N3" i="28"/>
  <c r="N12" i="28"/>
  <c r="N21" i="28"/>
  <c r="N4" i="28"/>
  <c r="N13" i="28"/>
  <c r="N22" i="28"/>
  <c r="N5" i="28"/>
  <c r="N14" i="28"/>
  <c r="N23" i="28"/>
  <c r="N7" i="28"/>
  <c r="N15" i="28"/>
  <c r="N24" i="28"/>
  <c r="H8" i="28"/>
  <c r="H80" i="28"/>
  <c r="H48" i="28"/>
  <c r="H73" i="28"/>
  <c r="H13" i="28"/>
  <c r="H52" i="28"/>
  <c r="H25" i="28"/>
  <c r="H39" i="28"/>
  <c r="H16" i="28"/>
  <c r="H3" i="28"/>
  <c r="H28" i="28"/>
  <c r="H5" i="28"/>
  <c r="H29" i="28"/>
  <c r="H30" i="28"/>
  <c r="H26" i="28"/>
  <c r="H69" i="28"/>
  <c r="H18" i="28"/>
  <c r="H9" i="28"/>
  <c r="H27" i="28"/>
  <c r="H43" i="28"/>
  <c r="H70" i="28"/>
  <c r="H22" i="28"/>
  <c r="H45" i="28"/>
  <c r="H11" i="28"/>
  <c r="H68" i="28"/>
  <c r="H44" i="28"/>
  <c r="H36" i="28"/>
  <c r="H63" i="28"/>
  <c r="H42" i="28"/>
  <c r="H2" i="28"/>
  <c r="H31" i="28"/>
  <c r="H20" i="28"/>
  <c r="H37" i="28"/>
  <c r="H72" i="28"/>
  <c r="H67" i="28"/>
  <c r="H61" i="28"/>
  <c r="H78" i="28"/>
  <c r="H51" i="28"/>
  <c r="H46" i="28"/>
  <c r="H41" i="28"/>
  <c r="H74" i="28"/>
  <c r="H7" i="28"/>
  <c r="H17" i="28"/>
  <c r="H76" i="28"/>
  <c r="H21" i="28"/>
  <c r="H57" i="28"/>
  <c r="H24" i="28"/>
  <c r="H40" i="28"/>
  <c r="H34" i="28"/>
  <c r="H14" i="28"/>
  <c r="H4" i="28"/>
  <c r="H62" i="28"/>
  <c r="H47" i="28"/>
  <c r="H55" i="28"/>
  <c r="H65" i="28"/>
  <c r="H60" i="28"/>
  <c r="H32" i="28"/>
  <c r="H50" i="28"/>
  <c r="H56" i="28"/>
  <c r="H23" i="28"/>
  <c r="H77" i="28"/>
  <c r="H79" i="28"/>
  <c r="H66" i="28"/>
  <c r="H59" i="28"/>
  <c r="H49" i="28"/>
  <c r="H35" i="28"/>
  <c r="H12" i="28"/>
  <c r="H38" i="28"/>
  <c r="H64" i="28"/>
  <c r="H81" i="28"/>
  <c r="H15" i="28"/>
  <c r="H71" i="28"/>
  <c r="H75" i="28"/>
  <c r="H10" i="28"/>
  <c r="H33" i="28"/>
  <c r="H58" i="28"/>
  <c r="I81" i="28"/>
  <c r="I82" i="28"/>
  <c r="I80" i="28"/>
  <c r="I56" i="28"/>
  <c r="I30" i="28"/>
  <c r="I2" i="28"/>
  <c r="I70" i="28"/>
  <c r="I28" i="28"/>
  <c r="I77" i="28"/>
  <c r="I69" i="28"/>
  <c r="I61" i="28"/>
  <c r="I51" i="28"/>
  <c r="I43" i="28"/>
  <c r="I76" i="28"/>
  <c r="I68" i="28"/>
  <c r="I60" i="28"/>
  <c r="I50" i="28"/>
  <c r="I42" i="28"/>
  <c r="I34" i="28"/>
  <c r="I26" i="28"/>
  <c r="I52" i="28"/>
  <c r="I35" i="28"/>
  <c r="I75" i="28"/>
  <c r="I67" i="28"/>
  <c r="I59" i="28"/>
  <c r="I49" i="28"/>
  <c r="I41" i="28"/>
  <c r="I33" i="28"/>
  <c r="I73" i="28"/>
  <c r="I39" i="28"/>
  <c r="I72" i="28"/>
  <c r="I46" i="28"/>
  <c r="I79" i="28"/>
  <c r="I63" i="28"/>
  <c r="I45" i="28"/>
  <c r="I29" i="28"/>
  <c r="I78" i="28"/>
  <c r="I44" i="28"/>
  <c r="I27" i="28"/>
  <c r="I74" i="28"/>
  <c r="I66" i="28"/>
  <c r="I58" i="28"/>
  <c r="I48" i="28"/>
  <c r="I40" i="28"/>
  <c r="I32" i="28"/>
  <c r="I65" i="28"/>
  <c r="I57" i="28"/>
  <c r="I47" i="28"/>
  <c r="I31" i="28"/>
  <c r="I64" i="28"/>
  <c r="I38" i="28"/>
  <c r="I71" i="28"/>
  <c r="I55" i="28"/>
  <c r="I37" i="28"/>
  <c r="I62" i="28"/>
  <c r="I36" i="28"/>
  <c r="I4" i="28"/>
  <c r="I11" i="28"/>
  <c r="I24" i="28"/>
  <c r="I14" i="28"/>
  <c r="I25" i="28"/>
  <c r="I15" i="28"/>
  <c r="I21" i="28"/>
  <c r="I10" i="28"/>
  <c r="I7" i="28"/>
  <c r="I22" i="28"/>
  <c r="I16" i="28"/>
  <c r="I8" i="28"/>
  <c r="I12" i="28"/>
  <c r="I18" i="28"/>
  <c r="I20" i="28"/>
  <c r="I3" i="28"/>
  <c r="I17" i="28"/>
  <c r="I23" i="28"/>
  <c r="I9" i="28"/>
  <c r="I5" i="28"/>
  <c r="I13" i="28"/>
</calcChain>
</file>

<file path=xl/sharedStrings.xml><?xml version="1.0" encoding="utf-8"?>
<sst xmlns="http://schemas.openxmlformats.org/spreadsheetml/2006/main" count="344" uniqueCount="191">
  <si>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</si>
  <si>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</si>
  <si>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</si>
  <si>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t xml:space="preserve">El archivo contiene las siguientes hojas:
 -  </t>
    </r>
    <r>
      <rPr>
        <b/>
        <sz val="11"/>
        <rFont val="Arial Narrow"/>
        <family val="2"/>
      </rPr>
      <t xml:space="preserve">Pestañas por cada uno de los componentes de control interno: </t>
    </r>
    <r>
      <rPr>
        <sz val="10"/>
        <rFont val="Arial Narrow"/>
        <family val="2"/>
      </rPr>
      <t>"Ambiente de Control", "Evaluación de riesgos", "Actividades de control", "Información y Comunicación", y " Actividades de Monitoreo". las cuales cuentan todas con la siguiente estructura:</t>
    </r>
  </si>
  <si>
    <t>Columna</t>
  </si>
  <si>
    <t>Descripción</t>
  </si>
  <si>
    <r>
      <t xml:space="preserve">
</t>
    </r>
    <r>
      <rPr>
        <b/>
        <i/>
        <u/>
        <sz val="9"/>
        <rFont val="Arial Narrow"/>
        <family val="2"/>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</si>
  <si>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</si>
  <si>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</si>
  <si>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</si>
  <si>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t>Evaluación "</t>
    </r>
    <r>
      <rPr>
        <b/>
        <sz val="10"/>
        <rFont val="Arial Narrow"/>
        <family val="2"/>
      </rPr>
      <t>si se encuentra Presente"</t>
    </r>
    <r>
      <rPr>
        <b/>
        <sz val="9"/>
        <rFont val="Arial Narrow"/>
        <family val="2"/>
      </rPr>
      <t xml:space="preserve">
</t>
    </r>
    <r>
      <rPr>
        <sz val="9"/>
        <rFont val="Arial Narrow"/>
        <family val="2"/>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</si>
  <si>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</si>
  <si>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</si>
  <si>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</si>
  <si>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</si>
  <si>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</si>
  <si>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</si>
  <si>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</si>
  <si>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</si>
  <si>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t xml:space="preserve">Evaluación </t>
    </r>
    <r>
      <rPr>
        <b/>
        <sz val="10"/>
        <rFont val="Arial Narrow"/>
        <family val="2"/>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</si>
  <si>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</si>
  <si>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t xml:space="preserve"> -</t>
    </r>
    <r>
      <rPr>
        <sz val="11"/>
        <rFont val="Arial Narrow"/>
        <family val="2"/>
      </rPr>
      <t xml:space="preserve"> </t>
    </r>
    <r>
      <rPr>
        <b/>
        <sz val="11"/>
        <rFont val="Arial Narrow"/>
        <family val="2"/>
      </rPr>
      <t>Análisis de Resultados: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xml:space="preserve">, permitiéndo definir puntos de mejora a través de los componentes del MECI y </t>
    </r>
    <r>
      <rPr>
        <sz val="10"/>
        <color rgb="FFFF0000"/>
        <rFont val="Arial Narrow"/>
        <family val="2"/>
      </rPr>
      <t>su articulacion</t>
    </r>
    <r>
      <rPr>
        <sz val="10"/>
        <rFont val="Arial Narrow"/>
        <family val="2"/>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</si>
  <si>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</si>
  <si>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</si>
  <si>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</si>
  <si>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</si>
  <si>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</si>
  <si>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</si>
  <si>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</si>
  <si>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</si>
  <si>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</si>
  <si>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</si>
  <si>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</si>
  <si>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</si>
  <si>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</si>
  <si>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</si>
  <si>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t xml:space="preserve"> -</t>
    </r>
    <r>
      <rPr>
        <sz val="11"/>
        <rFont val="Arial Narrow"/>
        <family val="2"/>
      </rPr>
      <t xml:space="preserve"> </t>
    </r>
    <r>
      <rPr>
        <b/>
        <sz val="11"/>
        <rFont val="Arial Narrow"/>
        <family val="2"/>
      </rPr>
      <t>Conclusiones: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definiendo puntos de mejora a través de los componentes del MECI y su relación con las Dimensiones del MIPG.</t>
    </r>
  </si>
  <si>
    <r>
      <t xml:space="preserve"> -</t>
    </r>
    <r>
      <rPr>
        <sz val="11"/>
        <rFont val="Arial Narrow"/>
        <family val="2"/>
      </rPr>
      <t xml:space="preserve"> </t>
    </r>
    <r>
      <rPr>
        <b/>
        <sz val="11"/>
        <rFont val="Arial Narrow"/>
        <family val="2"/>
      </rPr>
      <t>Definiciones:</t>
    </r>
    <r>
      <rPr>
        <sz val="11"/>
        <rFont val="Arial Narrow"/>
        <family val="2"/>
      </rPr>
      <t xml:space="preserve"> A</t>
    </r>
    <r>
      <rPr>
        <sz val="10"/>
        <rFont val="Arial Narrow"/>
        <family val="2"/>
      </rPr>
      <t>lgunos términos asociados a con control interno y utilizados en diferentes partes del formato.</t>
    </r>
  </si>
  <si>
    <t>Ambiente de control</t>
  </si>
  <si>
    <t>Componente</t>
  </si>
  <si>
    <t>Lineamiento</t>
  </si>
  <si>
    <t>Presente</t>
  </si>
  <si>
    <t>ID</t>
  </si>
  <si>
    <t>Evaluación</t>
  </si>
  <si>
    <t>Nombre de la Entidad:</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</si>
  <si>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</si>
  <si>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</si>
  <si>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</si>
  <si>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</si>
  <si>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¿Es efectivo el sistema de control interno para los objetivos evaluados? (Si/No) (Justifique su respuesta):</t>
  </si>
  <si>
    <t>La entidad cuenta dentro de su Sistema de Control Interno, con una institucionalidad (Líneas de defensa)  que le permita la toma de decisiones frente al control (Si/No) (Justifique su respuesta):</t>
  </si>
  <si>
    <t>Si</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</si>
  <si>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</si>
  <si>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</si>
  <si>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</si>
  <si>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</si>
  <si>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</si>
  <si>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</si>
  <si>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Evaluación de riesgos</t>
  </si>
  <si>
    <t>Actividades de control</t>
  </si>
  <si>
    <t>Información y comunicación</t>
  </si>
  <si>
    <t xml:space="preserve">Monitoreo </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</si>
  <si>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</si>
  <si>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</si>
  <si>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</si>
  <si>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</si>
  <si>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</si>
  <si>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</si>
  <si>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</si>
  <si>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</si>
  <si>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</si>
  <si>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</si>
  <si>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</si>
  <si>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</si>
  <si>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</si>
  <si>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</si>
  <si>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</si>
  <si>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</si>
  <si>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</si>
  <si>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</si>
  <si>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</si>
  <si>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</si>
  <si>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</si>
  <si>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</si>
  <si>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</si>
  <si>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</si>
  <si>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</si>
  <si>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</si>
  <si>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</si>
  <si>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</si>
  <si>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</si>
  <si>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</si>
  <si>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</si>
  <si>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</si>
  <si>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</si>
  <si>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</si>
  <si>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</si>
  <si>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</si>
  <si>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</si>
  <si>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</si>
  <si>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</si>
  <si>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</si>
  <si>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</si>
  <si>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</si>
  <si>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</si>
  <si>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</si>
  <si>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</si>
  <si>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</si>
  <si>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</si>
  <si>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</si>
  <si>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</si>
  <si>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</si>
  <si>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</si>
  <si>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</si>
  <si>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</si>
  <si>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</si>
  <si>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</si>
  <si>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</si>
  <si>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</si>
  <si>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</si>
  <si>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</si>
  <si>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</si>
  <si>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</si>
  <si>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</si>
  <si>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</si>
  <si>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</si>
  <si>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</si>
  <si>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</si>
  <si>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</si>
  <si>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</si>
  <si>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</si>
  <si>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</si>
  <si>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</si>
  <si>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</si>
  <si>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</si>
  <si>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</si>
  <si>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</si>
  <si>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</si>
  <si>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</si>
  <si>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</si>
  <si>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</si>
  <si>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</si>
  <si>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</si>
  <si>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</si>
  <si>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</si>
  <si>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</si>
  <si>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</si>
  <si>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</si>
  <si>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</si>
  <si>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</si>
  <si>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</si>
  <si>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</si>
  <si>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</si>
  <si>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</si>
  <si>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</si>
  <si>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</si>
  <si>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</si>
  <si>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</si>
  <si>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</si>
  <si>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</si>
  <si>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</si>
  <si>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</si>
  <si>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</si>
  <si>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</si>
  <si>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</si>
  <si>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</si>
  <si>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</si>
  <si>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</si>
  <si>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</si>
  <si>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</si>
  <si>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</si>
  <si>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</si>
  <si>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</si>
  <si>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</si>
  <si>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</si>
  <si>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</si>
  <si>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INSTITUTO TOLIMENSE DE FORMACION TECNICA PROFESIONAL ITFIP</t>
  </si>
  <si>
    <t xml:space="preserve"> El sistema de Control Interno se encuentra cumpliendo con los componentes de la dimensión No. 7 de Control Interno dentro del Modelo Integrado de Planeación y Gestión; no obstante se debe continuar fortaleciendo la implementación de controles eficientes y acciones preventivas con el fin de evitar posibles desviaciones a los procesos y lograr una eficaz administración de la información  a traves de los recursos humanos, tecnológicos y financieros, teniendo en cuenta las normas, políticas y objetivos Institucionales. Por lo anterior se debe continuar con el compromiso de los líderes de los procesos, funcionarios administrativos y docentes con el fin que el Sistema de Control Inteno sea  cada vez mas efectivo para la misisón Institucional. </t>
  </si>
  <si>
    <t>El Sistema de Control Interno es efectivo, resultado al trabajo en equipo de los lideres de procesos y acompañamiento de la oficina de Control Interno en realizar seguimientos periodicos a los procesos y procedimientos, evaluación de los planes de acción, medición de los indicadores de gestión  y la ejecución de  la auditorías internas; con el fin de evaluar el cumplimiento a los objetivos Institucionales, así mismo se han definido políticas y manuales con lineamientos y responsabilidades que aseguren el cumplimiento de las normas y eficiencia de las actividades en pro de la misión Institucional. Por ultimo la alta dirección está comprometida en el cumplimiento de los lineamientos estratégicos establecidos en la Institución y trabaja de forma permanente en la interacción con el entorno administrativo, académico y general a través de diferentes canales de comunicación que cuenta la Institución. Resultado de lo anterior es la calificación que obtuvo la Insitución a traves del FURAG con respecto el Modelo Estandar de control Interno con 96,7 puntos sobre 100 y la Evaluación Independiente de control Interno con 100 puntos.</t>
  </si>
  <si>
    <t>En la Institución ITFIP se tienen definidos 13 procesos que comprende la función de evaluación y dirección, misional y apoyo, los lideres de los procesos y equipo de trabajo se han sensibilizado con el esquema de lineas de defensa donde han asumido la responsabilidad y autoridad frente al control  y administración de los Riesgos, así mismo esta herramienta ha proporcionado una manera simple y efectiva para mejorar las comunicaciones en la gestión y control de los riesgos de los procesos ya que tienen la claridad de las funciones, responsabilidades y deberes esenciales en cada area según a la línea de defensa que pertenece. La Institución cuenta con el mapa de aseguramiento de las líneas de defensa y se encuentra publicad en la página web de la Institución</t>
  </si>
  <si>
    <t>La institución ha gestionando eficientemente el componente de información y comunicación a traves de los canales de comunicación oficiales como son: portal web, redes sociales, aplicativo MITFIP, correo electrónico institucional; asegurando el flujo de información en todas las direcciones con calidad y oportunidad, permitiendo cumplir con las responsabilidades individuales y grupales. con el fin de fortalecer la imagen e identidad institucional, La oficina de Planeación con el apoyo de los líderes de los procesos actualiza constantemente la información publicada en el Link de Transparencia y Acceso a la Información Pública, con el fin de dar cumplimiento a la ley 1712 de 2014  con el fin de mantener informada a la comunidad universitaria y población en general, en el componente de Información y comunicación se presentan dos debilidades, la primera no se encuentra documentado las actividades de control para la intergidad, confidencialidad y disponibilidad de los canales de comunicaciones de igual manera aunque se realizan auditorías  internas y seguimiento por parte de Control Interno no se evidencia procedimientos para evaluar periodicamente la efectividad por partes externas</t>
  </si>
  <si>
    <t xml:space="preserve">El Instituto Tolimense de Formación Tecnica y Profesional ITFIP, ha demostrado compromiso con la implementacion y seguimiento al codigo de ingegridad y Plan estrategico de talento Humano, asi mismo la Institución cuenta con el mapa de aseguramiento donde se estructura los roles y responsabilidades de las líneas de defensa, adicional los mecanismos para el manejo de informacion privilegida se encuentran socializados con los lideres de procesos, funcionarios, docentes y contrattistas de la Institucion. La supervision y seguimiento del sistema de control interno se realiza adecuadamente mediante el Comite Coordinador del Sistema de Control Interno en la sesiones ordinarias y extraordinarias y la revisión por la Dirección que se realiza anualmente. Los procedimientos de la Gestion de Talento Humano se encuentran documentados y socializados con toda la comunidad académica, en la vigencia 2023 con acto administrativo se establecio el Plan Institucional de capacitación - PIC 2023 donde los líderes de los procesos vincularon los proyectos de aprendizajes para el fortalecimiento  de las competencias de funcionarios y contratistas en pro del mejoramiento de los procesos institucionales </t>
  </si>
  <si>
    <t xml:space="preserve">El ITFIP cuenta con la politica de administración de Riesgo aprobabada por el Comité Coordinador del Sistema de Control Interno, actualmente los 13 procesos Institucionalesa traves del analisis del contexto,establecieron 28 Riesgos de gestión y Corrupción y 21 oprtunidades, los cuales se realizo seguimiento en lel mes de abril, agosto y diciembre de 2023 por parte de los líderes de los procesos y la oficina de Control Interno; así mismo se evidencia la Revisión por la dirección del SGC el día 30 de noviembre de 2023 donde se socializo el ultimo informe general de Riegos y se analizo los controles y acciones a mitigar la materialización del riesgo, teniendo en cuenta lo anterior se recomienda actualizar la politica del Riesgo con la nueva implementación de la herramienta del DAFP.  
                    </t>
  </si>
  <si>
    <t xml:space="preserve">El Instituto Tolimense de Formación Tecnica y Profesional ITFIP, cuenta con los procedimientos establecidos para el manejo de la gestion documental, los cuales garantizan el acceso a la infomacion clasificada y organizada, asi mismo se cuenta con la politicas y directrices que permiten capturar, procesar y asegurar la infomacion de cada uno de sus procesos misionales y de apoyo, Adicionalmente se observan los procedimientos, mecanismos y herramientas para la gestion de peticiones, quejas, reclamos y denuncias. Establece permanentemente canales de comunicacion con los Grupos de Valor mediante la pagina web de la institucion, redes sociales, y buzon de SQRP, no obstante se debe dar continuidad al  fortalecimiento de la difusion de la informacion y funcionamiento de los canales de comunicacion con el objeto de garantizar el derecho fundamental de acceso de informacion  segun ley 1712 de 2014, La oficina de control Interno programo las ausditorías internas y fue aprobada por el Comité Coordinador del Sistema de Control Interno según acta No 01 de 27 de enero de 2023, se desarrollaron 13 auditorias internas a los procesos, 01 auditoria NTC 5854, 01 auditoría NTC 6304 y auditoría de Gestión de la Información    </t>
  </si>
  <si>
    <t xml:space="preserve">Como resultado de las auditorías internas y los seguimientos permanentes de los procesos y procedimientos nos refleja la necesidad de fortalecer la cultura del autocontrol de los lideres de los procesos y equipos de trabajo como segunda línea de defensa y  con el fin de detectar desviaciones y efectuar acciones preventivas y correctivas para el adecuado funcionamiento de los procesos y eficaz cumplimiento de las metas propuestas en la vigencia, así mismo analizar eficazmente las causas de las observaciones o hallazgos de las auditorías internas de control Interno, externa (ICONTEC) y organos de control para  formular los planes de acción que conduzca evitar desviaciones que afecten los procesos; direccionandolos a la mejora continua y cumplimiento de los objetivos Institucionales y por ultimo los líderes de procesos deben formular y reportar las acciones correctivas en el momento que que se entregado el informe de auditoría o seguimiento para evitar demoras en la elaboración y ejecución de los planes de mejoramiento y acciones correctivas. Se debe fortalecer la medición y evaluación de los procesos a traves de los indicadores de Gestión, acuerdos de gestión, seguimientos a los planes de acción para que sean herrramientas eficaces en la verificación del cumplimiento de las metas  y que sean fuentes para implementar acciones preventivas con el fin de mitigar y crear controles para evitar hallazgos a los procesos                     </t>
  </si>
  <si>
    <t>El componente de Ambiente de Control se mantuvo la misma calificación respecto a la vigencia anterior, dentro de las fortalezas se refleja el compromiso de la alta Dirección en los comites Coordinador del sistema de Control Interno en el cumplimiento de las funciones de asesor y evaluador para la toma de decisiones, garantizando el cumplimiento de metas y objetivos, otra fortaleza de  la Institución ITFIP es la dopción del Codigo de integridad según resolucion No. 0531 (Julio  27 de 2018),  en el primer semestre de 2024 se ha sensibilizando a los funcionarios administrativos y docentes la importancia el codido de etica y los 5 valores que lo intergran (honestidad, Respecto, Compromiso, diligencia y justicia) que son fundamentales para el efectivo funcinamiento del ITFIP,  con respecto al mapa de aseguramiento o esquema de líneas de defensa se ha socializado a traves del portal de la Institución con el fin de fortalecer la apropiación de los controles y gestión de riesgos de los procesos, La supervision y seguimiento del sistema de control interno se realiza adecuadamente mediante el Comite Coordinador del Sistema de Control Interno en la sesiones ordinarias y extraordinarias y la revisión por la Dirección que se realiza anualmente, indicadores de Gestión, seguimientos a los planes de acción, seguimientos a las acciones correctivas y mejoras, Evaluación de dependencias y auditorías internas, no obstante se presenta algunas debilidades en la ejecución del Plan ionstitucional de Capacitación por frecuentes ajustes en las fechas y temas que se establecieron a principios de vigencia y por ejecución extenporaneas de las actividades programadas.</t>
  </si>
  <si>
    <t>El componente de Actividades de Control aumento en 9% con respecto al ultimo resultado de evaluación, En el semestre A de 2024 se elaboró el programa de auditorías interna de gestión y fue aprobado por el comité Coordinador del Sistema de Control Interno según acta No 01 de enero 28 de 2024 y con respecto a las matrices de Riesgos de gestión y corrupción,  se han realizado al segumientos a los controles y las acciones a mitigar para evitar la materialización de los riesgos, dentro de las debilidades de este compontente se presenta en la atención y reporte de evidencias a los seguimientos de las acciones correctivas y mejora y planes de mejoramiento, así mismo la oficina de Control Interno no cuenta con recurso humano especializado y de planta para las auditorías a los sistemas de información por lo tanto se requiere contratar personal externo, el cual realiza auditorías y seguimientos a los procesos responsables de las tecnologías, así mismo la Institución no tienen documentada las matrices de roles y usuarios de las tecnologías</t>
  </si>
  <si>
    <t xml:space="preserve">En el componente de evaluación de Riesgos aumento el 3% con respecto al resultado de diciembre de 2023, en el semestre A de 2024 se actualizaron las matrices de Riesgos de los procesos y la inclusión de riesgos fiscales con el acompañamiento de la líder del sistema de Gestión de Calidad, teniendo en cuenta la Guía para la administración del riesgo y el diseño de controles en entidades públicas - Versión 5 - Diciembre de 2020, así mismo el area de Planeación se encuentra actualizado la política de administración de Riesgos con el fin de reorganizar el marco general de actuación de todos los servidores públicos de la entidad para la adecuada gestión de los riesgos, mediante la responsabilidad de identificación de acciones de control, respuestas oportunas y estrategias ante las situaciones que puedan afectar el cumplimiento de la misionalidad y el logro de objetivos institucionales, disminuyendo las potenciales consecuencias negativas, reduciendo las vulnerabilidades ante las amenazas internas y externas. 
</t>
  </si>
  <si>
    <t>La institución continúa gestionando de manera adecuada la información y el fortalecimiento de los canales de comunicación oficiales: portal web, redes sociales, aplicativo MITFIP, correo electrónico institucional; con el fin de fortalecer la imagen e identidad institucional, La oficina de Planeación con el apoyo de los líderes de los procesos actualiza constantemente la información publicada en el Link de Transparencia y Acceso a la Información Pública, con el fin de dar cumplimiento a la ley 1712 de 2014 y  mantener actualizada a la comunidad universitaria, resultado de lo anterior  la Institución ITFIP cumplio con la evaluación del indice de transparencia y atención al ciudadano por parte de la Procuraduría General de la Nacional , en el componente de Información y comunicación se presentan dos debilidades, la primera no se encuentra documentado las actividades de control para la intergidad, confidencialidad y disponibilidad de los canales de comunicaciones de igual manera aunque se realizan auditorías  y seguimiento por parte de Control Interno no se evidencia procedimientos para evaluar periodicamente la efectividad por partes externas</t>
  </si>
  <si>
    <t>En el componente de monitoreo se aumento la calificación con respecto al periodo anterior en 3%, en primer semestre de 2024, los líderes de procesos como primera línea de defensa realizaron mediciones periodicas para dar cumplimiento de los indicadores de gestión y planes de acción, los cuales permiten realizar la verificación del cumplimiento oportuno de las metas establecidas en el primer semestre de 2024, así mismo se evidencia informes de seguimiento de la S,Q,R y F por parte de la oficina de Control Interno en el cual comunica la fortalezas y debilidades de este medio de comunicación entre la Institución y comunidad en general. Se fortaleció por parte de la tercera línea de defensa la evaluación de la efectividad de acciones registradas en los planes de mejoramiento de la CGR y acciones correctivas y mejora producto de auditorias internas y externas, según el concepto de la Contraloría general de la República, En el semestre A de 2024 se elaboró el programa de auditorías internas de gestión basado en riesgos, el cual fue aprobado por el comité Coordinador del Sistema de Control Interno según acta No 01 de enero 26 de 2024. por ultimo la oficina de Control Inteno ha cumplido con la rendición de informes a entes de control establecidos en la normatividad vigente y ha realizado informes de seguimientos a algunos procedimientos que se requieren de evaluación independiente con fin de identificar oportunidades de mejora para el cumplimiento de la misión Institucional</t>
  </si>
  <si>
    <t>DICIEMBRE 31 DE 2023 A JUNIO 30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</si>
</sst>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43" x14ac:knownFonts="1">
    <font>
      <sz val="10"/>
      <color theme="1"/>
      <name val="Arial"/>
      <family val="2"/>
    </font>
    <font>
      <b/>
      <sz val="10"/>
      <color theme="1"/>
      <name val="Arial"/>
      <family val="2"/>
    </font>
    <font>
      <b/>
      <sz val="10"/>
      <color indexed="18"/>
      <name val="Arial"/>
      <family val="2"/>
    </font>
    <font>
      <sz val="10"/>
      <name val="Arial"/>
      <family val="2"/>
    </font>
    <font>
      <b/>
      <i/>
      <sz val="10"/>
      <name val="Arial"/>
      <family val="2"/>
    </font>
    <font>
      <b/>
      <sz val="12"/>
      <color theme="0"/>
      <name val="Arial"/>
      <family val="2"/>
    </font>
    <font>
      <b/>
      <sz val="12"/>
      <name val="Arial"/>
      <family val="2"/>
    </font>
    <font>
      <sz val="10"/>
      <color theme="1"/>
      <name val="Calibri"/>
      <family val="2"/>
      <scheme val="minor"/>
    </font>
    <font>
      <b/>
      <i/>
      <sz val="10"/>
      <color theme="1"/>
      <name val="Arial"/>
      <family val="2"/>
    </font>
    <font>
      <sz val="12"/>
      <name val="Times New Roman"/>
      <family val="1"/>
    </font>
    <font>
      <sz val="10"/>
      <name val="Arial Narrow"/>
      <family val="2"/>
    </font>
    <font>
      <b/>
      <sz val="14"/>
      <name val="Arial Narrow"/>
      <family val="2"/>
    </font>
    <font>
      <b/>
      <u/>
      <sz val="11"/>
      <name val="Arial Narrow"/>
      <family val="2"/>
    </font>
    <font>
      <b/>
      <sz val="10"/>
      <name val="Arial Narrow"/>
      <family val="2"/>
    </font>
    <font>
      <b/>
      <sz val="11"/>
      <name val="Arial Narrow"/>
      <family val="2"/>
    </font>
    <font>
      <b/>
      <sz val="9"/>
      <name val="Arial Narrow"/>
      <family val="2"/>
    </font>
    <font>
      <b/>
      <i/>
      <u/>
      <sz val="9"/>
      <name val="Arial Narrow"/>
      <family val="2"/>
    </font>
    <font>
      <sz val="9"/>
      <name val="Arial Narrow"/>
      <family val="2"/>
    </font>
    <font>
      <sz val="11"/>
      <name val="Arial Narrow"/>
      <family val="2"/>
    </font>
    <font>
      <sz val="11"/>
      <color theme="1"/>
      <name val="Arial Narrow"/>
      <family val="2"/>
    </font>
    <font>
      <b/>
      <sz val="11"/>
      <color theme="0"/>
      <name val="Arial Narrow"/>
      <family val="2"/>
    </font>
    <font>
      <sz val="11"/>
      <color theme="0"/>
      <name val="Arial Narrow"/>
      <family val="2"/>
    </font>
    <font>
      <b/>
      <sz val="10"/>
      <color theme="1"/>
      <name val="Arial Narrow"/>
      <family val="2"/>
    </font>
    <font>
      <sz val="10"/>
      <color theme="1"/>
      <name val="Arial Narrow"/>
      <family val="2"/>
    </font>
    <font>
      <sz val="10"/>
      <color rgb="FFFF0000"/>
      <name val="Arial"/>
      <family val="2"/>
    </font>
    <font>
      <sz val="10"/>
      <color rgb="FFFF0000"/>
      <name val="Arial Narrow"/>
      <family val="2"/>
    </font>
    <font>
      <b/>
      <sz val="10"/>
      <color rgb="FFFF0000"/>
      <name val="Arial"/>
      <family val="2"/>
    </font>
    <font>
      <b/>
      <sz val="12"/>
      <color rgb="FFFF0000"/>
      <name val="Arial"/>
      <family val="2"/>
    </font>
    <font>
      <b/>
      <sz val="18"/>
      <color theme="0"/>
      <name val="Arial"/>
      <family val="2"/>
    </font>
    <font>
      <sz val="20"/>
      <color rgb="FFFF0000"/>
      <name val="Arial"/>
      <family val="2"/>
    </font>
    <font>
      <b/>
      <sz val="16"/>
      <color theme="1"/>
      <name val="Arial"/>
      <family val="2"/>
    </font>
    <font>
      <b/>
      <sz val="12"/>
      <name val="Arial Narrow"/>
      <family val="2"/>
    </font>
    <font>
      <b/>
      <sz val="20"/>
      <color theme="0"/>
      <name val="Arial Narrow"/>
      <family val="2"/>
    </font>
    <font>
      <b/>
      <sz val="20"/>
      <color theme="0"/>
      <name val="Arial"/>
      <family val="2"/>
    </font>
    <font>
      <b/>
      <sz val="10"/>
      <name val="Arial"/>
      <family val="2"/>
    </font>
    <font>
      <b/>
      <u/>
      <sz val="12"/>
      <color theme="0"/>
      <name val="Arial"/>
      <family val="2"/>
    </font>
    <font>
      <sz val="18"/>
      <color theme="1"/>
      <name val="Arial"/>
      <family val="2"/>
    </font>
    <font>
      <sz val="25"/>
      <color theme="1"/>
      <name val="Arial"/>
      <family val="2"/>
    </font>
    <font>
      <b/>
      <sz val="18"/>
      <color theme="1"/>
      <name val="Arial Narrow"/>
      <family val="2"/>
    </font>
    <font>
      <sz val="12"/>
      <name val="Arial"/>
      <family val="2"/>
    </font>
    <font>
      <sz val="12"/>
      <color theme="1"/>
      <name val="Arial"/>
      <family val="2"/>
    </font>
    <font>
      <b/>
      <sz val="20"/>
      <name val="Arial"/>
      <family val="2"/>
    </font>
    <font>
      <sz val="20"/>
      <color theme="1"/>
      <name val="Arial"/>
      <family val="2"/>
    </font>
  </fonts>
  <fills count="16">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51"/>
        <bgColor indexed="64"/>
      </patternFill>
    </fill>
    <fill>
      <patternFill patternType="solid">
        <fgColor rgb="FF83A343"/>
        <bgColor indexed="64"/>
      </patternFill>
    </fill>
    <fill>
      <patternFill patternType="solid">
        <fgColor rgb="FFFFCC00"/>
        <bgColor indexed="64"/>
      </patternFill>
    </fill>
    <fill>
      <patternFill patternType="solid">
        <fgColor theme="7" tint="-0.249977111117893"/>
        <bgColor indexed="64"/>
      </patternFill>
    </fill>
    <fill>
      <patternFill patternType="solid">
        <fgColor theme="4" tint="0.79998168889431442"/>
        <bgColor indexed="64"/>
      </patternFill>
    </fill>
    <fill>
      <patternFill patternType="solid">
        <fgColor theme="6" tint="-0.499984740745262"/>
        <bgColor indexed="64"/>
      </patternFill>
    </fill>
    <fill>
      <patternFill patternType="solid">
        <fgColor theme="9" tint="0.39997558519241921"/>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theme="4" tint="-0.249977111117893"/>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right/>
      <top style="thin">
        <color auto="1"/>
      </top>
      <bottom/>
      <diagonal/>
    </border>
    <border>
      <left style="hair">
        <color auto="1"/>
      </left>
      <right/>
      <top style="hair">
        <color auto="1"/>
      </top>
      <bottom style="hair">
        <color auto="1"/>
      </bottom>
      <diagonal/>
    </border>
    <border>
      <left style="double">
        <color indexed="64"/>
      </left>
      <right/>
      <top style="double">
        <color indexed="64"/>
      </top>
      <bottom/>
      <diagonal/>
    </border>
    <border>
      <left/>
      <right style="thin">
        <color theme="0"/>
      </right>
      <top style="double">
        <color indexed="64"/>
      </top>
      <bottom/>
      <diagonal/>
    </border>
    <border>
      <left style="double">
        <color indexed="64"/>
      </left>
      <right style="hair">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right style="double">
        <color indexed="64"/>
      </right>
      <top style="hair">
        <color indexed="64"/>
      </top>
      <bottom style="hair">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style="hair">
        <color rgb="FF81829A"/>
      </left>
      <right style="hair">
        <color rgb="FF81829A"/>
      </right>
      <top style="hair">
        <color rgb="FF81829A"/>
      </top>
      <bottom style="hair">
        <color rgb="FF81829A"/>
      </bottom>
      <diagonal/>
    </border>
    <border>
      <left style="thin">
        <color rgb="FF81829A"/>
      </left>
      <right style="thin">
        <color rgb="FF81829A"/>
      </right>
      <top style="thin">
        <color rgb="FF81829A"/>
      </top>
      <bottom style="thin">
        <color rgb="FF81829A"/>
      </bottom>
      <diagonal/>
    </border>
    <border>
      <left style="hair">
        <color rgb="FF81829A"/>
      </left>
      <right/>
      <top style="hair">
        <color rgb="FF81829A"/>
      </top>
      <bottom style="thin">
        <color rgb="FF81829A"/>
      </bottom>
      <diagonal/>
    </border>
    <border>
      <left/>
      <right style="hair">
        <color rgb="FF81829A"/>
      </right>
      <top style="hair">
        <color rgb="FF81829A"/>
      </top>
      <bottom style="hair">
        <color rgb="FF81829A"/>
      </bottom>
      <diagonal/>
    </border>
    <border>
      <left/>
      <right style="hair">
        <color rgb="FF81829A"/>
      </right>
      <top style="hair">
        <color rgb="FF81829A"/>
      </top>
      <bottom style="thin">
        <color rgb="FF81829A"/>
      </bottom>
      <diagonal/>
    </border>
    <border>
      <left style="thin">
        <color rgb="FF81829A"/>
      </left>
      <right/>
      <top style="hair">
        <color rgb="FF81829A"/>
      </top>
      <bottom style="hair">
        <color rgb="FF81829A"/>
      </bottom>
      <diagonal/>
    </border>
    <border>
      <left style="thin">
        <color rgb="FF81829A"/>
      </left>
      <right/>
      <top style="hair">
        <color rgb="FF81829A"/>
      </top>
      <bottom style="thin">
        <color rgb="FF81829A"/>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double">
        <color indexed="64"/>
      </left>
      <right style="hair">
        <color indexed="64"/>
      </right>
      <top style="hair">
        <color indexed="64"/>
      </top>
      <bottom/>
      <diagonal/>
    </border>
    <border>
      <left style="double">
        <color indexed="64"/>
      </left>
      <right style="hair">
        <color indexed="64"/>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dashed">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s>
  <cellStyleXfs count="5">
    <xf numFmtId="0" fontId="0" fillId="0" borderId="0"/>
    <xf numFmtId="0" fontId="2" fillId="4" borderId="0"/>
    <xf numFmtId="0" fontId="7" fillId="0" borderId="0"/>
    <xf numFmtId="0" fontId="3" fillId="0" borderId="0"/>
    <xf numFmtId="0" fontId="9" fillId="0" borderId="0"/>
  </cellStyleXfs>
  <cellXfs count="170">
    <xf numFmtId="0" fontId="0" fillId="0" borderId="0" xfId="0"/>
    <xf numFmtId="0" fontId="5" fillId="0" borderId="0" xfId="0" applyFont="1" applyFill="1" applyBorder="1" applyAlignment="1">
      <alignment vertical="center"/>
    </xf>
    <xf numFmtId="0" fontId="6" fillId="0" borderId="0" xfId="0" applyFont="1" applyFill="1" applyBorder="1" applyAlignment="1">
      <alignment horizontal="center" vertical="center" wrapText="1"/>
    </xf>
    <xf numFmtId="0" fontId="0" fillId="0" borderId="0" xfId="0" applyBorder="1"/>
    <xf numFmtId="0" fontId="0" fillId="0" borderId="0" xfId="0" applyFill="1" applyBorder="1"/>
    <xf numFmtId="0" fontId="0" fillId="0" borderId="0" xfId="0" applyBorder="1" applyAlignment="1">
      <alignment horizontal="left"/>
    </xf>
    <xf numFmtId="0" fontId="10" fillId="0" borderId="0" xfId="3" applyFont="1" applyProtection="1"/>
    <xf numFmtId="0" fontId="10" fillId="0" borderId="9" xfId="3" applyFont="1" applyBorder="1" applyProtection="1"/>
    <xf numFmtId="0" fontId="13" fillId="0" borderId="0" xfId="3" applyFont="1" applyBorder="1" applyAlignment="1" applyProtection="1">
      <alignment horizontal="left" vertical="center" wrapText="1"/>
    </xf>
    <xf numFmtId="0" fontId="10" fillId="0" borderId="0" xfId="3" applyFont="1" applyBorder="1" applyAlignment="1" applyProtection="1">
      <alignment horizontal="left" vertical="center" wrapText="1"/>
    </xf>
    <xf numFmtId="0" fontId="10" fillId="0" borderId="0" xfId="3" quotePrefix="1" applyFont="1" applyFill="1" applyBorder="1" applyAlignment="1" applyProtection="1">
      <alignment horizontal="left" vertical="center" wrapText="1"/>
    </xf>
    <xf numFmtId="0" fontId="15" fillId="0" borderId="0" xfId="0" applyFont="1" applyFill="1" applyBorder="1" applyAlignment="1" applyProtection="1">
      <alignment horizontal="left" vertical="center" wrapText="1"/>
    </xf>
    <xf numFmtId="0" fontId="17" fillId="0" borderId="0" xfId="0" applyFont="1" applyFill="1" applyBorder="1" applyAlignment="1" applyProtection="1">
      <alignment horizontal="left" vertical="top" wrapText="1"/>
    </xf>
    <xf numFmtId="0" fontId="15" fillId="0" borderId="0" xfId="4" applyFont="1" applyFill="1" applyBorder="1" applyAlignment="1" applyProtection="1">
      <alignment horizontal="left" vertical="top" wrapText="1" readingOrder="1"/>
    </xf>
    <xf numFmtId="0" fontId="15" fillId="2" borderId="7" xfId="0" applyFont="1" applyFill="1" applyBorder="1" applyAlignment="1" applyProtection="1">
      <alignment vertical="center"/>
    </xf>
    <xf numFmtId="0" fontId="0" fillId="2" borderId="28" xfId="0" applyFill="1" applyBorder="1"/>
    <xf numFmtId="0" fontId="0" fillId="2" borderId="29" xfId="0" applyFill="1" applyBorder="1"/>
    <xf numFmtId="0" fontId="0" fillId="2" borderId="30" xfId="0" applyFill="1" applyBorder="1"/>
    <xf numFmtId="0" fontId="0" fillId="2" borderId="31" xfId="0" applyFill="1" applyBorder="1"/>
    <xf numFmtId="0" fontId="0" fillId="2" borderId="0" xfId="0" applyFill="1" applyBorder="1"/>
    <xf numFmtId="0" fontId="0" fillId="2" borderId="32" xfId="0" applyFill="1" applyBorder="1"/>
    <xf numFmtId="0" fontId="6" fillId="2" borderId="9" xfId="0" applyFont="1" applyFill="1" applyBorder="1" applyAlignment="1">
      <alignment horizontal="center" vertical="center"/>
    </xf>
    <xf numFmtId="0" fontId="6" fillId="2" borderId="32" xfId="0" applyFont="1" applyFill="1" applyBorder="1" applyAlignment="1">
      <alignment vertical="center"/>
    </xf>
    <xf numFmtId="0" fontId="5" fillId="2" borderId="0" xfId="0" applyFont="1" applyFill="1" applyBorder="1" applyAlignment="1">
      <alignment vertical="center"/>
    </xf>
    <xf numFmtId="0" fontId="6" fillId="2" borderId="0" xfId="0" applyFont="1" applyFill="1" applyBorder="1" applyAlignment="1">
      <alignment vertical="center"/>
    </xf>
    <xf numFmtId="0" fontId="6" fillId="2" borderId="0" xfId="0" applyFont="1" applyFill="1" applyBorder="1" applyAlignment="1">
      <alignment horizontal="center" vertical="center"/>
    </xf>
    <xf numFmtId="0" fontId="6" fillId="2" borderId="0" xfId="0" applyFont="1" applyFill="1" applyBorder="1" applyAlignment="1">
      <alignment horizontal="left" vertical="center"/>
    </xf>
    <xf numFmtId="0" fontId="4" fillId="2" borderId="0" xfId="0" applyFont="1" applyFill="1" applyBorder="1" applyAlignment="1">
      <alignment vertical="center"/>
    </xf>
    <xf numFmtId="0" fontId="8" fillId="2" borderId="0" xfId="0" applyFont="1" applyFill="1" applyBorder="1"/>
    <xf numFmtId="0" fontId="0" fillId="2" borderId="33" xfId="0" applyFill="1" applyBorder="1"/>
    <xf numFmtId="0" fontId="0" fillId="2" borderId="34" xfId="0" applyFill="1" applyBorder="1"/>
    <xf numFmtId="0" fontId="0" fillId="2" borderId="35" xfId="0" applyFill="1" applyBorder="1"/>
    <xf numFmtId="0" fontId="0" fillId="2" borderId="0" xfId="0" applyFill="1"/>
    <xf numFmtId="0" fontId="1" fillId="2" borderId="0" xfId="0" applyFont="1" applyFill="1" applyAlignment="1">
      <alignment wrapText="1"/>
    </xf>
    <xf numFmtId="0" fontId="17" fillId="2" borderId="7" xfId="0" applyFont="1" applyFill="1" applyBorder="1" applyAlignment="1" applyProtection="1">
      <alignment vertical="center" wrapText="1"/>
    </xf>
    <xf numFmtId="0" fontId="0" fillId="0" borderId="1" xfId="0" applyBorder="1"/>
    <xf numFmtId="0" fontId="6" fillId="0" borderId="38" xfId="0" applyFont="1" applyFill="1" applyBorder="1" applyAlignment="1">
      <alignment vertical="center"/>
    </xf>
    <xf numFmtId="0" fontId="0" fillId="0" borderId="38" xfId="0" applyBorder="1"/>
    <xf numFmtId="9" fontId="6" fillId="0" borderId="0" xfId="0" applyNumberFormat="1" applyFont="1" applyFill="1" applyBorder="1" applyAlignment="1">
      <alignment vertical="center"/>
    </xf>
    <xf numFmtId="0" fontId="27" fillId="2" borderId="0" xfId="0" applyFont="1" applyFill="1" applyBorder="1" applyAlignment="1">
      <alignment horizontal="center" vertical="center" wrapText="1"/>
    </xf>
    <xf numFmtId="0" fontId="21" fillId="2" borderId="0" xfId="0" applyFont="1" applyFill="1" applyBorder="1" applyAlignment="1">
      <alignment vertical="center"/>
    </xf>
    <xf numFmtId="0" fontId="27" fillId="2" borderId="0" xfId="0" applyFont="1" applyFill="1" applyBorder="1"/>
    <xf numFmtId="0" fontId="26" fillId="2" borderId="0" xfId="0" applyFont="1" applyFill="1" applyBorder="1" applyAlignment="1">
      <alignment wrapText="1"/>
    </xf>
    <xf numFmtId="49" fontId="0" fillId="2" borderId="0" xfId="0" applyNumberFormat="1" applyFill="1" applyBorder="1" applyAlignment="1">
      <alignment horizontal="left" vertical="top" wrapText="1"/>
    </xf>
    <xf numFmtId="0" fontId="6" fillId="0" borderId="0" xfId="0" applyFont="1" applyFill="1" applyBorder="1" applyAlignment="1">
      <alignment horizontal="left" vertical="center"/>
    </xf>
    <xf numFmtId="0" fontId="6" fillId="0" borderId="0" xfId="0" applyFont="1" applyFill="1" applyBorder="1" applyAlignment="1">
      <alignment vertical="center"/>
    </xf>
    <xf numFmtId="0" fontId="0" fillId="0" borderId="40" xfId="0" applyBorder="1"/>
    <xf numFmtId="0" fontId="5" fillId="15" borderId="22" xfId="0" applyFont="1" applyFill="1" applyBorder="1" applyAlignment="1">
      <alignment horizontal="center" vertical="center" wrapText="1"/>
    </xf>
    <xf numFmtId="0" fontId="0" fillId="0" borderId="1" xfId="0" applyBorder="1" applyAlignment="1">
      <alignment horizontal="left"/>
    </xf>
    <xf numFmtId="0" fontId="29" fillId="2" borderId="0" xfId="0" applyFont="1" applyFill="1" applyBorder="1" applyAlignment="1">
      <alignment horizontal="center" vertical="center"/>
    </xf>
    <xf numFmtId="0" fontId="28" fillId="2" borderId="0" xfId="0" applyFont="1" applyFill="1" applyBorder="1" applyAlignment="1">
      <alignment horizontal="center" vertical="center"/>
    </xf>
    <xf numFmtId="0" fontId="10" fillId="0" borderId="0" xfId="3" applyFont="1" applyBorder="1" applyAlignment="1" applyProtection="1">
      <alignment vertical="top" wrapText="1"/>
    </xf>
    <xf numFmtId="0" fontId="10" fillId="0" borderId="57" xfId="3" applyFont="1" applyBorder="1" applyProtection="1"/>
    <xf numFmtId="0" fontId="10" fillId="0" borderId="58" xfId="3" applyFont="1" applyBorder="1" applyProtection="1"/>
    <xf numFmtId="0" fontId="10" fillId="0" borderId="59" xfId="3" applyFont="1" applyBorder="1" applyProtection="1"/>
    <xf numFmtId="0" fontId="10" fillId="0" borderId="60" xfId="3" applyFont="1" applyBorder="1" applyProtection="1"/>
    <xf numFmtId="0" fontId="10" fillId="0" borderId="58" xfId="3" applyFont="1" applyBorder="1" applyAlignment="1" applyProtection="1"/>
    <xf numFmtId="0" fontId="10" fillId="0" borderId="57" xfId="3" applyFont="1" applyBorder="1" applyAlignment="1" applyProtection="1">
      <alignment vertical="top" wrapText="1"/>
    </xf>
    <xf numFmtId="0" fontId="10" fillId="0" borderId="58" xfId="3" applyFont="1" applyBorder="1" applyAlignment="1" applyProtection="1">
      <alignment vertical="top" wrapText="1"/>
    </xf>
    <xf numFmtId="0" fontId="10" fillId="0" borderId="61" xfId="3" applyFont="1" applyBorder="1" applyProtection="1"/>
    <xf numFmtId="0" fontId="10" fillId="0" borderId="62" xfId="3" applyFont="1" applyBorder="1" applyProtection="1"/>
    <xf numFmtId="0" fontId="10" fillId="0" borderId="63" xfId="3" applyFont="1" applyBorder="1" applyProtection="1"/>
    <xf numFmtId="0" fontId="10" fillId="0" borderId="0" xfId="3" applyFont="1" applyBorder="1" applyProtection="1"/>
    <xf numFmtId="0" fontId="20" fillId="3" borderId="0" xfId="0" applyFont="1" applyFill="1" applyBorder="1" applyAlignment="1">
      <alignment horizontal="center" vertical="center" wrapText="1"/>
    </xf>
    <xf numFmtId="0" fontId="31" fillId="14" borderId="1" xfId="2" applyNumberFormat="1" applyFont="1" applyFill="1" applyBorder="1" applyAlignment="1" applyProtection="1">
      <alignment horizontal="center" vertical="center" wrapText="1"/>
      <protection locked="0"/>
    </xf>
    <xf numFmtId="0" fontId="31" fillId="13" borderId="1" xfId="2" applyNumberFormat="1" applyFont="1" applyFill="1" applyBorder="1" applyAlignment="1" applyProtection="1">
      <alignment horizontal="center" vertical="center" wrapText="1"/>
      <protection locked="0"/>
    </xf>
    <xf numFmtId="0" fontId="31" fillId="12" borderId="1" xfId="2" applyNumberFormat="1" applyFont="1" applyFill="1" applyBorder="1" applyAlignment="1" applyProtection="1">
      <alignment horizontal="center" vertical="center" wrapText="1"/>
      <protection locked="0"/>
    </xf>
    <xf numFmtId="0" fontId="31" fillId="11" borderId="1" xfId="2" applyNumberFormat="1" applyFont="1" applyFill="1" applyBorder="1" applyAlignment="1" applyProtection="1">
      <alignment horizontal="center" vertical="center" wrapText="1"/>
      <protection locked="0"/>
    </xf>
    <xf numFmtId="0" fontId="5" fillId="15" borderId="42" xfId="0" applyFont="1" applyFill="1" applyBorder="1" applyAlignment="1">
      <alignment horizontal="center" vertical="center" wrapText="1"/>
    </xf>
    <xf numFmtId="0" fontId="5" fillId="3" borderId="39" xfId="0" applyFont="1" applyFill="1" applyBorder="1" applyAlignment="1">
      <alignment horizontal="center" vertical="center" wrapText="1"/>
    </xf>
    <xf numFmtId="0" fontId="5" fillId="3" borderId="42"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28" fillId="15" borderId="22" xfId="0" applyFont="1" applyFill="1" applyBorder="1" applyAlignment="1">
      <alignment horizontal="center" vertical="center" wrapText="1"/>
    </xf>
    <xf numFmtId="0" fontId="36" fillId="0" borderId="0" xfId="0" applyFont="1" applyBorder="1" applyAlignment="1">
      <alignment horizontal="center" wrapText="1"/>
    </xf>
    <xf numFmtId="0" fontId="28" fillId="6" borderId="1" xfId="0" applyFont="1" applyFill="1" applyBorder="1" applyAlignment="1">
      <alignment horizontal="center" vertical="center" wrapText="1"/>
    </xf>
    <xf numFmtId="0" fontId="28" fillId="5" borderId="1" xfId="0" applyFont="1" applyFill="1" applyBorder="1" applyAlignment="1">
      <alignment horizontal="center" vertical="center" wrapText="1"/>
    </xf>
    <xf numFmtId="0" fontId="28" fillId="3" borderId="1" xfId="0" applyFont="1" applyFill="1" applyBorder="1" applyAlignment="1">
      <alignment horizontal="center" vertical="center" wrapText="1"/>
    </xf>
    <xf numFmtId="0" fontId="28" fillId="7" borderId="1" xfId="0" applyFont="1" applyFill="1" applyBorder="1" applyAlignment="1">
      <alignment horizontal="center" vertical="center" wrapText="1"/>
    </xf>
    <xf numFmtId="0" fontId="28" fillId="9" borderId="1" xfId="0" applyFont="1" applyFill="1" applyBorder="1" applyAlignment="1">
      <alignment horizontal="center" vertical="center" wrapText="1"/>
    </xf>
    <xf numFmtId="0" fontId="32" fillId="3" borderId="1" xfId="0" applyFont="1" applyFill="1" applyBorder="1" applyAlignment="1">
      <alignment horizontal="center" vertical="center"/>
    </xf>
    <xf numFmtId="9" fontId="33" fillId="3" borderId="42" xfId="0" applyNumberFormat="1" applyFont="1" applyFill="1" applyBorder="1" applyAlignment="1" applyProtection="1">
      <alignment horizontal="center" vertical="center"/>
      <protection hidden="1"/>
    </xf>
    <xf numFmtId="9" fontId="30" fillId="14" borderId="1" xfId="0" applyNumberFormat="1" applyFont="1" applyFill="1" applyBorder="1" applyAlignment="1" applyProtection="1">
      <alignment horizontal="center" vertical="center"/>
      <protection hidden="1"/>
    </xf>
    <xf numFmtId="9" fontId="30" fillId="14" borderId="1" xfId="0" applyNumberFormat="1" applyFont="1" applyFill="1" applyBorder="1" applyAlignment="1" applyProtection="1">
      <alignment horizontal="center" vertical="center"/>
      <protection locked="0"/>
    </xf>
    <xf numFmtId="9" fontId="6" fillId="0" borderId="1" xfId="0" applyNumberFormat="1" applyFont="1" applyFill="1" applyBorder="1" applyAlignment="1" applyProtection="1">
      <alignment horizontal="center" vertical="center"/>
      <protection locked="0"/>
    </xf>
    <xf numFmtId="49" fontId="37" fillId="2" borderId="21" xfId="0" applyNumberFormat="1" applyFont="1" applyFill="1" applyBorder="1" applyAlignment="1" applyProtection="1">
      <alignment horizontal="center" vertical="center" wrapText="1"/>
      <protection locked="0"/>
    </xf>
    <xf numFmtId="0" fontId="14" fillId="0" borderId="0" xfId="2" applyNumberFormat="1" applyFont="1" applyBorder="1" applyAlignment="1" applyProtection="1">
      <alignment vertical="center"/>
      <protection hidden="1"/>
    </xf>
    <xf numFmtId="0" fontId="18" fillId="0" borderId="0" xfId="2" applyFont="1" applyFill="1" applyBorder="1" applyAlignment="1" applyProtection="1">
      <alignment vertical="center" wrapText="1"/>
      <protection hidden="1"/>
    </xf>
    <xf numFmtId="0" fontId="0" fillId="0" borderId="0" xfId="0" applyProtection="1">
      <protection hidden="1"/>
    </xf>
    <xf numFmtId="0" fontId="14" fillId="0" borderId="0" xfId="2" applyNumberFormat="1" applyFont="1" applyBorder="1" applyAlignment="1" applyProtection="1">
      <alignment vertical="center" wrapText="1"/>
      <protection hidden="1"/>
    </xf>
    <xf numFmtId="0" fontId="24" fillId="0" borderId="0" xfId="0" applyFont="1" applyProtection="1">
      <protection hidden="1"/>
    </xf>
    <xf numFmtId="0" fontId="10" fillId="0" borderId="57" xfId="3" applyFont="1" applyBorder="1" applyAlignment="1" applyProtection="1">
      <alignment horizontal="left" vertical="top"/>
    </xf>
    <xf numFmtId="0" fontId="10" fillId="0" borderId="58" xfId="3" applyFont="1" applyBorder="1" applyAlignment="1" applyProtection="1">
      <alignment horizontal="left" vertical="top"/>
    </xf>
    <xf numFmtId="0" fontId="14" fillId="8" borderId="1" xfId="2" applyNumberFormat="1" applyFont="1" applyFill="1" applyBorder="1" applyAlignment="1" applyProtection="1">
      <alignment horizontal="center" vertical="center" wrapText="1"/>
      <protection locked="0"/>
    </xf>
    <xf numFmtId="0" fontId="20" fillId="3" borderId="1" xfId="0" applyFont="1" applyFill="1" applyBorder="1" applyAlignment="1">
      <alignment horizontal="center" vertical="center" wrapText="1"/>
    </xf>
    <xf numFmtId="0" fontId="20" fillId="3" borderId="2" xfId="0" applyFont="1" applyFill="1" applyBorder="1" applyAlignment="1">
      <alignment horizontal="center" vertical="center" wrapText="1"/>
    </xf>
    <xf numFmtId="0" fontId="20" fillId="3" borderId="8" xfId="0" applyFont="1" applyFill="1" applyBorder="1" applyAlignment="1">
      <alignment horizontal="center" vertical="center" wrapText="1"/>
    </xf>
    <xf numFmtId="0" fontId="39" fillId="0" borderId="38" xfId="0" applyFont="1" applyFill="1" applyBorder="1" applyAlignment="1" applyProtection="1">
      <alignment horizontal="left" vertical="center" wrapText="1"/>
      <protection locked="0"/>
    </xf>
    <xf numFmtId="0" fontId="39" fillId="0" borderId="47" xfId="0" applyFont="1" applyFill="1" applyBorder="1" applyAlignment="1" applyProtection="1">
      <alignment vertical="center" wrapText="1"/>
      <protection locked="0"/>
    </xf>
    <xf numFmtId="0" fontId="40" fillId="0" borderId="48" xfId="0" applyFont="1" applyBorder="1" applyAlignment="1" applyProtection="1">
      <alignment vertical="top" wrapText="1"/>
      <protection locked="0"/>
    </xf>
    <xf numFmtId="0" fontId="40" fillId="0" borderId="47" xfId="0" applyFont="1" applyBorder="1" applyAlignment="1" applyProtection="1">
      <alignment vertical="top" wrapText="1"/>
      <protection locked="0"/>
    </xf>
    <xf numFmtId="0" fontId="40" fillId="0" borderId="47" xfId="0" applyFont="1" applyBorder="1" applyAlignment="1" applyProtection="1">
      <alignment vertical="center" wrapText="1"/>
      <protection locked="0"/>
    </xf>
    <xf numFmtId="0" fontId="19" fillId="2" borderId="0" xfId="0" applyFont="1" applyFill="1" applyBorder="1" applyAlignment="1">
      <alignment horizontal="center"/>
    </xf>
    <xf numFmtId="164" fontId="19" fillId="2" borderId="0" xfId="0" applyNumberFormat="1" applyFont="1" applyFill="1" applyBorder="1" applyAlignment="1">
      <alignment horizontal="center"/>
    </xf>
    <xf numFmtId="0" fontId="39" fillId="0" borderId="47" xfId="0" applyFont="1" applyBorder="1" applyAlignment="1" applyProtection="1">
      <alignment vertical="top" wrapText="1"/>
      <protection locked="0"/>
    </xf>
    <xf numFmtId="0" fontId="0" fillId="0" borderId="66" xfId="0" applyBorder="1"/>
    <xf numFmtId="0" fontId="0" fillId="0" borderId="67" xfId="0" applyBorder="1"/>
    <xf numFmtId="0" fontId="10" fillId="0" borderId="57" xfId="3" quotePrefix="1" applyFont="1" applyBorder="1" applyAlignment="1" applyProtection="1">
      <alignment horizontal="left" vertical="top" wrapText="1"/>
    </xf>
    <xf numFmtId="0" fontId="10" fillId="0" borderId="0" xfId="3" quotePrefix="1" applyFont="1" applyBorder="1" applyAlignment="1" applyProtection="1">
      <alignment horizontal="left" vertical="top" wrapText="1"/>
    </xf>
    <xf numFmtId="0" fontId="10" fillId="0" borderId="58" xfId="3" quotePrefix="1" applyFont="1" applyBorder="1" applyAlignment="1" applyProtection="1">
      <alignment horizontal="left" vertical="top" wrapText="1"/>
    </xf>
    <xf numFmtId="0" fontId="15" fillId="10" borderId="53" xfId="3" applyFont="1" applyFill="1" applyBorder="1" applyAlignment="1" applyProtection="1">
      <alignment horizontal="center" vertical="center"/>
    </xf>
    <xf numFmtId="0" fontId="15" fillId="10" borderId="54" xfId="3" applyFont="1" applyFill="1" applyBorder="1" applyAlignment="1" applyProtection="1">
      <alignment horizontal="center" vertical="center"/>
    </xf>
    <xf numFmtId="0" fontId="17" fillId="0" borderId="51" xfId="3" applyFont="1" applyFill="1" applyBorder="1" applyAlignment="1" applyProtection="1">
      <alignment horizontal="left" vertical="top" wrapText="1"/>
    </xf>
    <xf numFmtId="0" fontId="17" fillId="0" borderId="52" xfId="3" applyFont="1" applyFill="1" applyBorder="1" applyAlignment="1" applyProtection="1">
      <alignment horizontal="left" vertical="top" wrapText="1"/>
    </xf>
    <xf numFmtId="0" fontId="17" fillId="0" borderId="49" xfId="0" applyFont="1" applyFill="1" applyBorder="1" applyAlignment="1" applyProtection="1">
      <alignment horizontal="left" vertical="top" wrapText="1"/>
    </xf>
    <xf numFmtId="0" fontId="17" fillId="0" borderId="50" xfId="0" applyFont="1" applyFill="1" applyBorder="1" applyAlignment="1" applyProtection="1">
      <alignment horizontal="left" vertical="top" wrapText="1"/>
    </xf>
    <xf numFmtId="0" fontId="17" fillId="0" borderId="10" xfId="3" applyFont="1" applyFill="1" applyBorder="1" applyAlignment="1" applyProtection="1">
      <alignment horizontal="left" vertical="top" wrapText="1"/>
    </xf>
    <xf numFmtId="0" fontId="17" fillId="0" borderId="17" xfId="3" applyFont="1" applyFill="1" applyBorder="1" applyAlignment="1" applyProtection="1">
      <alignment horizontal="left" vertical="top" wrapText="1"/>
    </xf>
    <xf numFmtId="0" fontId="15" fillId="2" borderId="14" xfId="0" applyFont="1" applyFill="1" applyBorder="1" applyAlignment="1" applyProtection="1">
      <alignment horizontal="left" vertical="center" wrapText="1"/>
    </xf>
    <xf numFmtId="0" fontId="15" fillId="2" borderId="7" xfId="0" applyFont="1" applyFill="1" applyBorder="1" applyAlignment="1" applyProtection="1">
      <alignment horizontal="left" vertical="center" wrapText="1"/>
    </xf>
    <xf numFmtId="0" fontId="15" fillId="2" borderId="13" xfId="4" applyFont="1" applyFill="1" applyBorder="1" applyAlignment="1" applyProtection="1">
      <alignment horizontal="left" vertical="top" wrapText="1" readingOrder="1"/>
    </xf>
    <xf numFmtId="0" fontId="15" fillId="2" borderId="6" xfId="4" applyFont="1" applyFill="1" applyBorder="1" applyAlignment="1" applyProtection="1">
      <alignment horizontal="left" vertical="top" wrapText="1" readingOrder="1"/>
    </xf>
    <xf numFmtId="0" fontId="15" fillId="10" borderId="11" xfId="4" applyFont="1" applyFill="1" applyBorder="1" applyAlignment="1" applyProtection="1">
      <alignment horizontal="center" vertical="center" wrapText="1"/>
    </xf>
    <xf numFmtId="0" fontId="15" fillId="10" borderId="12" xfId="4" applyFont="1" applyFill="1" applyBorder="1" applyAlignment="1" applyProtection="1">
      <alignment horizontal="center" vertical="center" wrapText="1"/>
    </xf>
    <xf numFmtId="0" fontId="17" fillId="0" borderId="10" xfId="0" applyFont="1" applyFill="1" applyBorder="1" applyAlignment="1" applyProtection="1">
      <alignment horizontal="left" vertical="center" wrapText="1"/>
    </xf>
    <xf numFmtId="0" fontId="17" fillId="0" borderId="17" xfId="0" applyFont="1" applyFill="1" applyBorder="1" applyAlignment="1" applyProtection="1">
      <alignment horizontal="left" vertical="center" wrapText="1"/>
    </xf>
    <xf numFmtId="0" fontId="17" fillId="0" borderId="1" xfId="2" applyFont="1" applyFill="1" applyBorder="1" applyAlignment="1" applyProtection="1">
      <alignment horizontal="center" vertical="center" wrapText="1"/>
      <protection locked="0"/>
    </xf>
    <xf numFmtId="0" fontId="10" fillId="0" borderId="57" xfId="3" applyFont="1" applyBorder="1" applyAlignment="1" applyProtection="1">
      <alignment horizontal="left" vertical="top"/>
    </xf>
    <xf numFmtId="0" fontId="10" fillId="0" borderId="0" xfId="3" applyFont="1" applyBorder="1" applyAlignment="1" applyProtection="1">
      <alignment horizontal="left" vertical="top"/>
    </xf>
    <xf numFmtId="0" fontId="10" fillId="0" borderId="58" xfId="3" applyFont="1" applyBorder="1" applyAlignment="1" applyProtection="1">
      <alignment horizontal="left" vertical="top"/>
    </xf>
    <xf numFmtId="0" fontId="10" fillId="0" borderId="57" xfId="3" applyFont="1" applyBorder="1" applyAlignment="1" applyProtection="1">
      <alignment horizontal="left" vertical="top" wrapText="1"/>
    </xf>
    <xf numFmtId="0" fontId="10" fillId="0" borderId="0" xfId="3" applyFont="1" applyBorder="1" applyAlignment="1" applyProtection="1">
      <alignment horizontal="left" vertical="top" wrapText="1"/>
    </xf>
    <xf numFmtId="0" fontId="10" fillId="0" borderId="58" xfId="3" applyFont="1" applyBorder="1" applyAlignment="1" applyProtection="1">
      <alignment horizontal="left" vertical="top" wrapText="1"/>
    </xf>
    <xf numFmtId="0" fontId="10" fillId="0" borderId="0" xfId="3" applyFont="1" applyBorder="1" applyAlignment="1" applyProtection="1"/>
    <xf numFmtId="0" fontId="11" fillId="0" borderId="55" xfId="3" applyFont="1" applyBorder="1" applyAlignment="1" applyProtection="1">
      <alignment horizontal="center" vertical="center" wrapText="1"/>
    </xf>
    <xf numFmtId="0" fontId="11" fillId="0" borderId="41" xfId="3" applyFont="1" applyBorder="1" applyAlignment="1" applyProtection="1">
      <alignment horizontal="center" vertical="center" wrapText="1"/>
    </xf>
    <xf numFmtId="0" fontId="11" fillId="0" borderId="56" xfId="3" applyFont="1" applyBorder="1" applyAlignment="1" applyProtection="1">
      <alignment horizontal="center" vertical="center" wrapText="1"/>
    </xf>
    <xf numFmtId="0" fontId="10" fillId="0" borderId="57" xfId="3" quotePrefix="1" applyFont="1" applyBorder="1" applyAlignment="1" applyProtection="1">
      <alignment horizontal="left" vertical="center" wrapText="1"/>
    </xf>
    <xf numFmtId="0" fontId="10" fillId="0" borderId="0" xfId="3" quotePrefix="1" applyFont="1" applyBorder="1" applyAlignment="1" applyProtection="1">
      <alignment horizontal="left" vertical="center" wrapText="1"/>
    </xf>
    <xf numFmtId="0" fontId="10" fillId="0" borderId="58" xfId="3" quotePrefix="1" applyFont="1" applyBorder="1" applyAlignment="1" applyProtection="1">
      <alignment horizontal="left" vertical="center" wrapText="1"/>
    </xf>
    <xf numFmtId="0" fontId="12" fillId="0" borderId="57" xfId="3" quotePrefix="1" applyFont="1" applyBorder="1" applyAlignment="1" applyProtection="1">
      <alignment horizontal="left" vertical="top" wrapText="1"/>
    </xf>
    <xf numFmtId="0" fontId="14" fillId="0" borderId="0" xfId="3" quotePrefix="1" applyFont="1" applyBorder="1" applyAlignment="1" applyProtection="1">
      <alignment horizontal="left" vertical="top" wrapText="1"/>
    </xf>
    <xf numFmtId="0" fontId="14" fillId="0" borderId="58" xfId="3" quotePrefix="1" applyFont="1" applyBorder="1" applyAlignment="1" applyProtection="1">
      <alignment horizontal="left" vertical="top" wrapText="1"/>
    </xf>
    <xf numFmtId="0" fontId="22" fillId="0" borderId="46" xfId="2" applyNumberFormat="1" applyFont="1" applyBorder="1" applyAlignment="1" applyProtection="1">
      <alignment horizontal="center" vertical="center" wrapText="1"/>
      <protection locked="0"/>
    </xf>
    <xf numFmtId="0" fontId="23" fillId="0" borderId="46" xfId="2" applyFont="1" applyFill="1" applyBorder="1" applyAlignment="1" applyProtection="1">
      <alignment horizontal="center" vertical="center" wrapText="1"/>
      <protection locked="0"/>
    </xf>
    <xf numFmtId="0" fontId="15" fillId="2" borderId="36" xfId="3" applyFont="1" applyFill="1" applyBorder="1" applyAlignment="1" applyProtection="1">
      <alignment horizontal="center" vertical="center" textRotation="90"/>
    </xf>
    <xf numFmtId="0" fontId="15" fillId="2" borderId="37" xfId="3" applyFont="1" applyFill="1" applyBorder="1" applyAlignment="1" applyProtection="1">
      <alignment horizontal="center" vertical="center" textRotation="90"/>
    </xf>
    <xf numFmtId="0" fontId="15" fillId="2" borderId="15" xfId="0" applyFont="1" applyFill="1" applyBorder="1" applyAlignment="1" applyProtection="1">
      <alignment horizontal="left" vertical="center" wrapText="1"/>
    </xf>
    <xf numFmtId="0" fontId="15" fillId="2" borderId="16" xfId="0" applyFont="1" applyFill="1" applyBorder="1" applyAlignment="1" applyProtection="1">
      <alignment horizontal="left" vertical="center" wrapText="1"/>
    </xf>
    <xf numFmtId="0" fontId="14" fillId="8" borderId="1" xfId="2" applyNumberFormat="1" applyFont="1" applyFill="1" applyBorder="1" applyAlignment="1" applyProtection="1">
      <alignment horizontal="center" vertical="center" wrapText="1"/>
      <protection locked="0"/>
    </xf>
    <xf numFmtId="49" fontId="34" fillId="2" borderId="27" xfId="0" applyNumberFormat="1" applyFont="1" applyFill="1" applyBorder="1" applyAlignment="1">
      <alignment horizontal="left" vertical="center" wrapText="1"/>
    </xf>
    <xf numFmtId="49" fontId="34" fillId="2" borderId="25" xfId="0" applyNumberFormat="1" applyFont="1" applyFill="1" applyBorder="1" applyAlignment="1">
      <alignment horizontal="left" vertical="center" wrapText="1"/>
    </xf>
    <xf numFmtId="0" fontId="28" fillId="3" borderId="18" xfId="0" applyFont="1" applyFill="1" applyBorder="1" applyAlignment="1">
      <alignment horizontal="center" vertical="center"/>
    </xf>
    <xf numFmtId="0" fontId="28" fillId="3" borderId="19" xfId="0" applyFont="1" applyFill="1" applyBorder="1" applyAlignment="1">
      <alignment horizontal="center" vertical="center"/>
    </xf>
    <xf numFmtId="0" fontId="28" fillId="3" borderId="20" xfId="0" applyFont="1" applyFill="1" applyBorder="1" applyAlignment="1">
      <alignment horizontal="center" vertical="center"/>
    </xf>
    <xf numFmtId="49" fontId="34" fillId="2" borderId="26" xfId="0" applyNumberFormat="1" applyFont="1" applyFill="1" applyBorder="1" applyAlignment="1">
      <alignment horizontal="left" vertical="center" wrapText="1"/>
    </xf>
    <xf numFmtId="49" fontId="34" fillId="2" borderId="24" xfId="0" applyNumberFormat="1" applyFont="1" applyFill="1" applyBorder="1" applyAlignment="1">
      <alignment horizontal="left" vertical="center" wrapText="1"/>
    </xf>
    <xf numFmtId="49" fontId="40" fillId="2" borderId="23" xfId="0" applyNumberFormat="1" applyFont="1" applyFill="1" applyBorder="1" applyAlignment="1" applyProtection="1">
      <alignment horizontal="center" vertical="top" wrapText="1"/>
      <protection locked="0"/>
    </xf>
    <xf numFmtId="49" fontId="40" fillId="2" borderId="64" xfId="0" applyNumberFormat="1" applyFont="1" applyFill="1" applyBorder="1" applyAlignment="1" applyProtection="1">
      <alignment horizontal="center" vertical="top" wrapText="1"/>
      <protection locked="0"/>
    </xf>
    <xf numFmtId="49" fontId="40" fillId="2" borderId="65" xfId="0" applyNumberFormat="1" applyFont="1" applyFill="1" applyBorder="1" applyAlignment="1" applyProtection="1">
      <alignment horizontal="center" vertical="top" wrapText="1"/>
      <protection locked="0"/>
    </xf>
    <xf numFmtId="0" fontId="38" fillId="2" borderId="1" xfId="0" applyFont="1" applyFill="1" applyBorder="1" applyAlignment="1" applyProtection="1">
      <alignment horizontal="center"/>
      <protection locked="0"/>
    </xf>
    <xf numFmtId="164" fontId="38" fillId="2" borderId="4" xfId="0" applyNumberFormat="1" applyFont="1" applyFill="1" applyBorder="1" applyAlignment="1" applyProtection="1">
      <alignment horizontal="center"/>
      <protection locked="0"/>
    </xf>
    <xf numFmtId="164" fontId="38" fillId="2" borderId="5" xfId="0" applyNumberFormat="1" applyFont="1" applyFill="1" applyBorder="1" applyAlignment="1" applyProtection="1">
      <alignment horizontal="center"/>
      <protection locked="0"/>
    </xf>
    <xf numFmtId="164" fontId="38" fillId="2" borderId="38" xfId="0" applyNumberFormat="1" applyFont="1" applyFill="1" applyBorder="1" applyAlignment="1" applyProtection="1">
      <alignment horizontal="center"/>
      <protection locked="0"/>
    </xf>
    <xf numFmtId="0" fontId="32" fillId="3" borderId="2" xfId="0" applyFont="1" applyFill="1" applyBorder="1" applyAlignment="1">
      <alignment horizontal="center" vertical="center" wrapText="1"/>
    </xf>
    <xf numFmtId="0" fontId="32" fillId="3" borderId="3" xfId="0" applyFont="1" applyFill="1" applyBorder="1" applyAlignment="1">
      <alignment horizontal="center" vertical="center" wrapText="1"/>
    </xf>
    <xf numFmtId="0" fontId="28" fillId="3" borderId="43" xfId="0" applyFont="1" applyFill="1" applyBorder="1" applyAlignment="1">
      <alignment horizontal="center" vertical="center" wrapText="1"/>
    </xf>
    <xf numFmtId="0" fontId="28" fillId="3" borderId="44" xfId="0" applyFont="1" applyFill="1" applyBorder="1" applyAlignment="1">
      <alignment horizontal="center" vertical="center" wrapText="1"/>
    </xf>
    <xf numFmtId="0" fontId="28" fillId="3" borderId="45" xfId="0" applyFont="1" applyFill="1" applyBorder="1" applyAlignment="1">
      <alignment horizontal="center" vertical="center" wrapText="1"/>
    </xf>
    <xf numFmtId="0" fontId="41" fillId="0" borderId="1" xfId="0" applyFont="1" applyFill="1" applyBorder="1" applyAlignment="1" applyProtection="1">
      <alignment horizontal="center" vertical="center"/>
      <protection hidden="1"/>
    </xf>
    <xf numFmtId="0" fontId="42" fillId="0" borderId="0" xfId="0" applyFont="1" applyBorder="1" applyAlignment="1">
      <alignment horizontal="center"/>
    </xf>
  </cellXfs>
  <cellStyles count="5">
    <cellStyle name="Normal" xfId="0" builtinId="0"/>
    <cellStyle name="Normal - Style1 2" xfId="3"/>
    <cellStyle name="Normal 2" xfId="2"/>
    <cellStyle name="Normal 2 2" xfId="4"/>
    <cellStyle name="table_head1" xfId="1"/>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9" defaultPivotStyle="PivotStyleLight16"/>
  <colors>
    <mruColors>
      <color rgb="FFF7C435"/>
      <color rgb="FFFF9900"/>
      <color rgb="FF83A343"/>
      <color rgb="FFFFCC00"/>
      <color rgb="FF2E3917"/>
      <color rgb="FF262F13"/>
      <color rgb="FFF9D367"/>
      <color rgb="FF0035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8.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sharedStrings" Target="sharedStrings.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5</xdr:col>
      <xdr:colOff>514350</xdr:colOff>
      <xdr:row>12</xdr:row>
      <xdr:rowOff>85725</xdr:rowOff>
    </xdr:to>
    <xdr:pic>
      <xdr:nvPicPr>
        <xdr:cNvPr id="2" name="Imagen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15292" y="1702968"/>
          <a:ext cx="3461658" cy="21165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tmp\97pbth.xls"/>
      <sheetName val="97pbth.xls"/>
      <sheetName val="[97pbth.xls]\E\tmp\97pbth.xls"/>
      <sheetName val="[97pbth.xls][97pbth.xls]_tmp__2"/>
      <sheetName val="[97pbth.xls][97pbth.xls]_E_tm_2"/>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showGridLines="0" topLeftCell="A16" zoomScale="90" zoomScaleNormal="90" workbookViewId="0">
      <selection activeCell="E19" sqref="E19:F19"/>
    </sheetView>
  </sheetViews>
  <sheetFormatPr baseColWidth="10" defaultColWidth="0" defaultRowHeight="0" customHeight="1" zeroHeight="1" x14ac:dyDescent="0.2"/>
  <cols>
    <col min="1" max="1" width="3.85546875" style="6" customWidth="1"/>
    <col min="2" max="2" width="15.28515625" style="6" customWidth="1"/>
    <col min="3" max="3" width="17.28515625" style="6" customWidth="1"/>
    <col min="4" max="4" width="28.5703125" style="6" customWidth="1"/>
    <col min="5" max="5" width="12.85546875" style="6" customWidth="1"/>
    <col min="6" max="6" width="47.140625" style="6" customWidth="1"/>
    <col min="7" max="7" width="21.42578125" style="6" customWidth="1"/>
    <col min="8" max="8" width="6.5703125" style="6" customWidth="1"/>
    <col min="9" max="9" width="2.5703125" style="6" customWidth="1"/>
    <col min="10" max="16384" width="11.42578125" style="6" hidden="1"/>
  </cols>
  <sheetData>
    <row r="1" spans="2:8" ht="13.5" thickBot="1" x14ac:dyDescent="0.25"/>
    <row r="2" spans="2:8" ht="73.5" customHeight="1" x14ac:dyDescent="0.2">
      <c r="B2" s="133" t="s">
        <v>0</v>
      </c>
      <c r="C2" s="134"/>
      <c r="D2" s="134"/>
      <c r="E2" s="134"/>
      <c r="F2" s="134"/>
      <c r="G2" s="134"/>
      <c r="H2" s="135"/>
    </row>
    <row r="3" spans="2:8" ht="12.75" x14ac:dyDescent="0.2">
      <c r="B3" s="52"/>
      <c r="C3" s="62"/>
      <c r="D3" s="62"/>
      <c r="E3" s="62"/>
      <c r="F3" s="62"/>
      <c r="G3" s="62"/>
      <c r="H3" s="53"/>
    </row>
    <row r="4" spans="2:8" ht="12.75" x14ac:dyDescent="0.2">
      <c r="B4" s="52"/>
      <c r="C4" s="62"/>
      <c r="D4" s="62"/>
      <c r="E4" s="62"/>
      <c r="F4" s="62"/>
      <c r="G4" s="62"/>
      <c r="H4" s="53"/>
    </row>
    <row r="5" spans="2:8" ht="12.75" x14ac:dyDescent="0.2">
      <c r="B5" s="54"/>
      <c r="C5" s="7"/>
      <c r="D5" s="7"/>
      <c r="E5" s="7"/>
      <c r="F5" s="7"/>
      <c r="G5" s="7"/>
      <c r="H5" s="55"/>
    </row>
    <row r="6" spans="2:8" ht="65.25" customHeight="1" x14ac:dyDescent="0.2">
      <c r="B6" s="136" t="s">
        <v>1</v>
      </c>
      <c r="C6" s="137"/>
      <c r="D6" s="137"/>
      <c r="E6" s="137"/>
      <c r="F6" s="137"/>
      <c r="G6" s="137"/>
      <c r="H6" s="138"/>
    </row>
    <row r="7" spans="2:8" ht="74.25" customHeight="1" x14ac:dyDescent="0.2">
      <c r="B7" s="136"/>
      <c r="C7" s="137"/>
      <c r="D7" s="137"/>
      <c r="E7" s="137"/>
      <c r="F7" s="137"/>
      <c r="G7" s="137"/>
      <c r="H7" s="138"/>
    </row>
    <row r="8" spans="2:8" ht="21.75" customHeight="1" x14ac:dyDescent="0.2">
      <c r="B8" s="139" t="s">
        <v>2</v>
      </c>
      <c r="C8" s="140"/>
      <c r="D8" s="140"/>
      <c r="E8" s="140"/>
      <c r="F8" s="140"/>
      <c r="G8" s="140"/>
      <c r="H8" s="141"/>
    </row>
    <row r="9" spans="2:8" ht="42" customHeight="1" x14ac:dyDescent="0.2">
      <c r="B9" s="106" t="s">
        <v>3</v>
      </c>
      <c r="C9" s="107"/>
      <c r="D9" s="107"/>
      <c r="E9" s="107"/>
      <c r="F9" s="107"/>
      <c r="G9" s="107"/>
      <c r="H9" s="108"/>
    </row>
    <row r="10" spans="2:8" ht="43.5" customHeight="1" x14ac:dyDescent="0.2">
      <c r="B10" s="106"/>
      <c r="C10" s="107"/>
      <c r="D10" s="107"/>
      <c r="E10" s="107"/>
      <c r="F10" s="107"/>
      <c r="G10" s="107"/>
      <c r="H10" s="108"/>
    </row>
    <row r="11" spans="2:8" ht="12.75" customHeight="1" thickBot="1" x14ac:dyDescent="0.25">
      <c r="B11" s="52"/>
      <c r="C11" s="62"/>
      <c r="D11" s="8"/>
      <c r="E11" s="9"/>
      <c r="F11" s="9"/>
      <c r="G11" s="10"/>
      <c r="H11" s="56"/>
    </row>
    <row r="12" spans="2:8" ht="21" customHeight="1" thickTop="1" x14ac:dyDescent="0.2">
      <c r="B12" s="52"/>
      <c r="C12" s="121" t="s">
        <v>4</v>
      </c>
      <c r="D12" s="122"/>
      <c r="E12" s="109" t="s">
        <v>5</v>
      </c>
      <c r="F12" s="110"/>
      <c r="G12" s="62"/>
      <c r="H12" s="53"/>
    </row>
    <row r="13" spans="2:8" ht="37.5" customHeight="1" x14ac:dyDescent="0.2">
      <c r="B13" s="52"/>
      <c r="C13" s="119" t="s">
        <v>6</v>
      </c>
      <c r="D13" s="120"/>
      <c r="E13" s="111" t="s">
        <v>7</v>
      </c>
      <c r="F13" s="112"/>
      <c r="G13" s="62"/>
      <c r="H13" s="53"/>
    </row>
    <row r="14" spans="2:8" ht="39.75" customHeight="1" x14ac:dyDescent="0.2">
      <c r="B14" s="52"/>
      <c r="C14" s="117" t="s">
        <v>8</v>
      </c>
      <c r="D14" s="118"/>
      <c r="E14" s="115" t="s">
        <v>9</v>
      </c>
      <c r="F14" s="116"/>
      <c r="G14" s="62"/>
      <c r="H14" s="53"/>
    </row>
    <row r="15" spans="2:8" ht="180.75" customHeight="1" x14ac:dyDescent="0.2">
      <c r="B15" s="52"/>
      <c r="C15" s="117" t="s">
        <v>10</v>
      </c>
      <c r="D15" s="118"/>
      <c r="E15" s="115" t="s">
        <v>11</v>
      </c>
      <c r="F15" s="116"/>
      <c r="G15" s="62"/>
      <c r="H15" s="53"/>
    </row>
    <row r="16" spans="2:8" ht="15.75" customHeight="1" x14ac:dyDescent="0.2">
      <c r="B16" s="52"/>
      <c r="C16" s="144" t="s">
        <v>12</v>
      </c>
      <c r="D16" s="14" t="s">
        <v>13</v>
      </c>
      <c r="E16" s="115" t="s">
        <v>14</v>
      </c>
      <c r="F16" s="116"/>
      <c r="G16" s="62"/>
      <c r="H16" s="53"/>
    </row>
    <row r="17" spans="2:8" ht="54" customHeight="1" x14ac:dyDescent="0.2">
      <c r="B17" s="52"/>
      <c r="C17" s="145"/>
      <c r="D17" s="34" t="s">
        <v>15</v>
      </c>
      <c r="E17" s="123" t="s">
        <v>16</v>
      </c>
      <c r="F17" s="124"/>
      <c r="G17" s="62"/>
      <c r="H17" s="53"/>
    </row>
    <row r="18" spans="2:8" ht="98.25" customHeight="1" x14ac:dyDescent="0.2">
      <c r="B18" s="52"/>
      <c r="C18" s="145"/>
      <c r="D18" s="34" t="s">
        <v>17</v>
      </c>
      <c r="E18" s="123" t="s">
        <v>18</v>
      </c>
      <c r="F18" s="124"/>
      <c r="G18" s="62"/>
      <c r="H18" s="53"/>
    </row>
    <row r="19" spans="2:8" ht="83.25" customHeight="1" thickBot="1" x14ac:dyDescent="0.25">
      <c r="B19" s="52"/>
      <c r="C19" s="146" t="s">
        <v>19</v>
      </c>
      <c r="D19" s="147"/>
      <c r="E19" s="113" t="s">
        <v>20</v>
      </c>
      <c r="F19" s="114"/>
      <c r="G19" s="62"/>
      <c r="H19" s="53"/>
    </row>
    <row r="20" spans="2:8" ht="19.5" customHeight="1" thickTop="1" x14ac:dyDescent="0.2">
      <c r="B20" s="52"/>
      <c r="C20" s="11"/>
      <c r="D20" s="11"/>
      <c r="E20" s="12"/>
      <c r="F20" s="12"/>
      <c r="G20" s="62"/>
      <c r="H20" s="53"/>
    </row>
    <row r="21" spans="2:8" ht="37.5" customHeight="1" x14ac:dyDescent="0.2">
      <c r="B21" s="129" t="s">
        <v>21</v>
      </c>
      <c r="C21" s="130"/>
      <c r="D21" s="130"/>
      <c r="E21" s="130"/>
      <c r="F21" s="130"/>
      <c r="G21" s="130"/>
      <c r="H21" s="131"/>
    </row>
    <row r="22" spans="2:8" ht="27.75" customHeight="1" x14ac:dyDescent="0.2">
      <c r="B22" s="52"/>
      <c r="C22" s="62"/>
      <c r="D22" s="62"/>
      <c r="E22" s="62"/>
      <c r="F22" s="62"/>
      <c r="G22" s="62"/>
      <c r="H22" s="53"/>
    </row>
    <row r="23" spans="2:8" ht="27.75" customHeight="1" x14ac:dyDescent="0.2">
      <c r="B23" s="52"/>
      <c r="C23" s="92" t="s">
        <v>22</v>
      </c>
      <c r="D23" s="148" t="s">
        <v>5</v>
      </c>
      <c r="E23" s="148"/>
      <c r="F23" s="148" t="s">
        <v>23</v>
      </c>
      <c r="G23" s="148"/>
      <c r="H23" s="53"/>
    </row>
    <row r="24" spans="2:8" ht="59.25" customHeight="1" x14ac:dyDescent="0.2">
      <c r="B24" s="52"/>
      <c r="C24" s="64" t="s">
        <v>24</v>
      </c>
      <c r="D24" s="125" t="s">
        <v>25</v>
      </c>
      <c r="E24" s="125"/>
      <c r="F24" s="125" t="s">
        <v>26</v>
      </c>
      <c r="G24" s="125"/>
      <c r="H24" s="53"/>
    </row>
    <row r="25" spans="2:8" ht="53.25" customHeight="1" x14ac:dyDescent="0.2">
      <c r="B25" s="52"/>
      <c r="C25" s="65" t="s">
        <v>27</v>
      </c>
      <c r="D25" s="125" t="s">
        <v>28</v>
      </c>
      <c r="E25" s="125"/>
      <c r="F25" s="125" t="s">
        <v>29</v>
      </c>
      <c r="G25" s="125"/>
      <c r="H25" s="53"/>
    </row>
    <row r="26" spans="2:8" ht="62.25" customHeight="1" x14ac:dyDescent="0.2">
      <c r="B26" s="52"/>
      <c r="C26" s="66" t="s">
        <v>30</v>
      </c>
      <c r="D26" s="125" t="s">
        <v>31</v>
      </c>
      <c r="E26" s="125"/>
      <c r="F26" s="125" t="s">
        <v>32</v>
      </c>
      <c r="G26" s="125"/>
      <c r="H26" s="53"/>
    </row>
    <row r="27" spans="2:8" ht="70.5" customHeight="1" x14ac:dyDescent="0.2">
      <c r="B27" s="52"/>
      <c r="C27" s="67" t="s">
        <v>33</v>
      </c>
      <c r="D27" s="125" t="s">
        <v>34</v>
      </c>
      <c r="E27" s="125"/>
      <c r="F27" s="125" t="s">
        <v>35</v>
      </c>
      <c r="G27" s="125"/>
      <c r="H27" s="53"/>
    </row>
    <row r="28" spans="2:8" ht="11.25" customHeight="1" x14ac:dyDescent="0.2">
      <c r="B28" s="57"/>
      <c r="C28" s="51"/>
      <c r="D28" s="51"/>
      <c r="E28" s="51"/>
      <c r="F28" s="51"/>
      <c r="G28" s="51"/>
      <c r="H28" s="58"/>
    </row>
    <row r="29" spans="2:8" ht="14.25" customHeight="1" x14ac:dyDescent="0.2">
      <c r="B29" s="90"/>
      <c r="C29" s="142"/>
      <c r="D29" s="142"/>
      <c r="E29" s="143"/>
      <c r="F29" s="143"/>
      <c r="G29" s="143"/>
      <c r="H29" s="91"/>
    </row>
    <row r="30" spans="2:8" ht="27.75" customHeight="1" x14ac:dyDescent="0.2">
      <c r="B30" s="129" t="s">
        <v>36</v>
      </c>
      <c r="C30" s="130"/>
      <c r="D30" s="130"/>
      <c r="E30" s="130"/>
      <c r="F30" s="130"/>
      <c r="G30" s="130"/>
      <c r="H30" s="131"/>
    </row>
    <row r="31" spans="2:8" ht="13.5" x14ac:dyDescent="0.2">
      <c r="B31" s="52"/>
      <c r="C31" s="13"/>
      <c r="D31" s="13"/>
      <c r="E31" s="132"/>
      <c r="F31" s="132"/>
      <c r="G31" s="62"/>
      <c r="H31" s="53"/>
    </row>
    <row r="32" spans="2:8" ht="16.5" x14ac:dyDescent="0.2">
      <c r="B32" s="126" t="s">
        <v>37</v>
      </c>
      <c r="C32" s="127"/>
      <c r="D32" s="127"/>
      <c r="E32" s="127"/>
      <c r="F32" s="127"/>
      <c r="G32" s="127"/>
      <c r="H32" s="128"/>
    </row>
    <row r="33" spans="2:8" ht="13.5" thickBot="1" x14ac:dyDescent="0.25">
      <c r="B33" s="59"/>
      <c r="C33" s="60"/>
      <c r="D33" s="60"/>
      <c r="E33" s="60"/>
      <c r="F33" s="60"/>
      <c r="G33" s="60"/>
      <c r="H33" s="61"/>
    </row>
    <row r="34" spans="2:8" ht="12.75" x14ac:dyDescent="0.2"/>
    <row r="35" spans="2:8" ht="29.25" customHeight="1" x14ac:dyDescent="0.2"/>
    <row r="36" spans="2:8" ht="26.25" customHeight="1" x14ac:dyDescent="0.2"/>
    <row r="37" spans="2:8" ht="43.5" customHeight="1" x14ac:dyDescent="0.2"/>
    <row r="38" spans="2:8" ht="53.25" customHeight="1" x14ac:dyDescent="0.2"/>
    <row r="39" spans="2:8" ht="12.75" x14ac:dyDescent="0.2"/>
    <row r="40" spans="2:8" ht="12.75" x14ac:dyDescent="0.2"/>
    <row r="41" spans="2:8" ht="12.75" x14ac:dyDescent="0.2"/>
    <row r="42" spans="2:8" ht="12.75" x14ac:dyDescent="0.2"/>
    <row r="43" spans="2:8" ht="12.75" x14ac:dyDescent="0.2"/>
    <row r="44" spans="2:8" ht="12.75" x14ac:dyDescent="0.2"/>
    <row r="45" spans="2:8" ht="12.75" customHeight="1" x14ac:dyDescent="0.2"/>
    <row r="46" spans="2:8" ht="12.75" customHeight="1" x14ac:dyDescent="0.2"/>
    <row r="47" spans="2:8" ht="12.75" customHeight="1" x14ac:dyDescent="0.2"/>
    <row r="48" spans="2: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sheetData>
  <sheetProtection selectLockedCells="1" selectUnlockedCells="1"/>
  <mergeCells count="34">
    <mergeCell ref="B2:H2"/>
    <mergeCell ref="B6:H7"/>
    <mergeCell ref="B8:H8"/>
    <mergeCell ref="C29:D29"/>
    <mergeCell ref="E29:G29"/>
    <mergeCell ref="C15:D15"/>
    <mergeCell ref="C16:C18"/>
    <mergeCell ref="C19:D19"/>
    <mergeCell ref="E16:F16"/>
    <mergeCell ref="D24:E24"/>
    <mergeCell ref="D23:E23"/>
    <mergeCell ref="F26:G26"/>
    <mergeCell ref="F27:G27"/>
    <mergeCell ref="F23:G23"/>
    <mergeCell ref="D27:E27"/>
    <mergeCell ref="F24:G24"/>
    <mergeCell ref="F25:G25"/>
    <mergeCell ref="D25:E25"/>
    <mergeCell ref="B32:H32"/>
    <mergeCell ref="E18:F18"/>
    <mergeCell ref="B21:H21"/>
    <mergeCell ref="E31:F31"/>
    <mergeCell ref="D26:E26"/>
    <mergeCell ref="B30:H30"/>
    <mergeCell ref="B9:H10"/>
    <mergeCell ref="E12:F12"/>
    <mergeCell ref="E13:F13"/>
    <mergeCell ref="E19:F19"/>
    <mergeCell ref="E15:F15"/>
    <mergeCell ref="C14:D14"/>
    <mergeCell ref="C13:D13"/>
    <mergeCell ref="C12:D12"/>
    <mergeCell ref="E14:F14"/>
    <mergeCell ref="E17:F1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topLeftCell="A16" zoomScale="70" zoomScaleNormal="70" workbookViewId="0">
      <selection activeCell="F21" sqref="F21:M21"/>
    </sheetView>
  </sheetViews>
  <sheetFormatPr baseColWidth="10" defaultColWidth="11.42578125" defaultRowHeight="12.75" x14ac:dyDescent="0.2"/>
  <cols>
    <col min="1" max="1" width="3.140625" style="32" customWidth="1"/>
    <col min="2" max="2" width="3.42578125" style="32" customWidth="1"/>
    <col min="3" max="3" width="35.5703125" style="32" customWidth="1"/>
    <col min="4" max="4" width="2.5703125" style="32" customWidth="1"/>
    <col min="5" max="5" width="38.7109375" style="32" customWidth="1"/>
    <col min="6" max="6" width="10.85546875" style="32" customWidth="1"/>
    <col min="7" max="7" width="23.42578125" style="32" customWidth="1"/>
    <col min="8" max="8" width="7.5703125" style="32" customWidth="1"/>
    <col min="9" max="9" width="74.7109375" style="32" customWidth="1"/>
    <col min="10" max="10" width="5.85546875" style="32" customWidth="1"/>
    <col min="11" max="11" width="28.140625" style="32" customWidth="1"/>
    <col min="12" max="12" width="4.28515625" style="32" customWidth="1"/>
    <col min="13" max="13" width="78.7109375" style="32" customWidth="1"/>
    <col min="14" max="14" width="5.85546875" style="32" customWidth="1"/>
    <col min="15" max="15" width="24.85546875" style="32" customWidth="1"/>
    <col min="16" max="16" width="7" style="32" customWidth="1"/>
    <col min="17" max="16384" width="11.42578125" style="32"/>
  </cols>
  <sheetData>
    <row r="1" spans="2:16" ht="13.5" thickBot="1" x14ac:dyDescent="0.25"/>
    <row r="2" spans="2:16" ht="18" customHeight="1" thickTop="1" x14ac:dyDescent="0.2">
      <c r="B2" s="15"/>
      <c r="C2" s="16"/>
      <c r="D2" s="16"/>
      <c r="E2" s="16"/>
      <c r="F2" s="16"/>
      <c r="G2" s="16"/>
      <c r="H2" s="16"/>
      <c r="I2" s="16"/>
      <c r="J2" s="16"/>
      <c r="K2" s="16"/>
      <c r="L2" s="16"/>
      <c r="M2" s="16"/>
      <c r="N2" s="16"/>
      <c r="O2" s="16"/>
      <c r="P2" s="17"/>
    </row>
    <row r="3" spans="2:16" ht="18" customHeight="1" x14ac:dyDescent="0.3">
      <c r="B3" s="18"/>
      <c r="C3" s="19"/>
      <c r="D3" s="19"/>
      <c r="E3" s="163" t="s">
        <v>44</v>
      </c>
      <c r="F3" s="159" t="s">
        <v>176</v>
      </c>
      <c r="G3" s="159"/>
      <c r="H3" s="159"/>
      <c r="I3" s="159"/>
      <c r="J3" s="159"/>
      <c r="K3" s="159"/>
      <c r="L3" s="159"/>
      <c r="M3" s="159"/>
      <c r="N3" s="101"/>
      <c r="O3" s="101"/>
      <c r="P3" s="20"/>
    </row>
    <row r="4" spans="2:16" ht="18" customHeight="1" x14ac:dyDescent="0.3">
      <c r="B4" s="18"/>
      <c r="C4" s="19"/>
      <c r="D4" s="19"/>
      <c r="E4" s="164"/>
      <c r="F4" s="159"/>
      <c r="G4" s="159"/>
      <c r="H4" s="159"/>
      <c r="I4" s="159"/>
      <c r="J4" s="159"/>
      <c r="K4" s="159"/>
      <c r="L4" s="159"/>
      <c r="M4" s="159"/>
      <c r="N4" s="101"/>
      <c r="O4" s="101"/>
      <c r="P4" s="20"/>
    </row>
    <row r="5" spans="2:16" ht="41.25" customHeight="1" x14ac:dyDescent="0.35">
      <c r="B5" s="18"/>
      <c r="C5" s="19"/>
      <c r="D5" s="19"/>
      <c r="E5" s="79" t="s">
        <v>45</v>
      </c>
      <c r="F5" s="160" t="s">
        <v>190</v>
      </c>
      <c r="G5" s="161"/>
      <c r="H5" s="161"/>
      <c r="I5" s="161"/>
      <c r="J5" s="161"/>
      <c r="K5" s="161"/>
      <c r="L5" s="161"/>
      <c r="M5" s="162"/>
      <c r="N5" s="102"/>
      <c r="O5" s="102"/>
      <c r="P5" s="20"/>
    </row>
    <row r="6" spans="2:16" ht="18" customHeight="1" thickBot="1" x14ac:dyDescent="0.35">
      <c r="B6" s="18"/>
      <c r="C6" s="19"/>
      <c r="D6" s="19"/>
      <c r="E6" s="40"/>
      <c r="F6" s="102"/>
      <c r="G6" s="102"/>
      <c r="H6" s="102"/>
      <c r="I6" s="102"/>
      <c r="J6" s="102"/>
      <c r="K6" s="102"/>
      <c r="L6" s="102"/>
      <c r="M6" s="19"/>
      <c r="N6" s="19"/>
      <c r="O6" s="19"/>
      <c r="P6" s="20"/>
    </row>
    <row r="7" spans="2:16" ht="93" customHeight="1" thickBot="1" x14ac:dyDescent="0.25">
      <c r="B7" s="18"/>
      <c r="C7" s="19"/>
      <c r="D7" s="19"/>
      <c r="E7" s="19"/>
      <c r="F7" s="19"/>
      <c r="G7" s="19"/>
      <c r="H7" s="19"/>
      <c r="I7" s="165" t="s">
        <v>46</v>
      </c>
      <c r="J7" s="166"/>
      <c r="K7" s="167"/>
      <c r="L7" s="19"/>
      <c r="M7" s="80">
        <v>0.91025910364145657</v>
      </c>
      <c r="N7" s="49"/>
      <c r="O7" s="49"/>
      <c r="P7" s="20"/>
    </row>
    <row r="8" spans="2:16" ht="18" customHeight="1" x14ac:dyDescent="0.25">
      <c r="B8" s="18"/>
      <c r="C8" s="19"/>
      <c r="D8" s="19"/>
      <c r="E8" s="19"/>
      <c r="F8" s="19"/>
      <c r="G8" s="19"/>
      <c r="H8" s="19"/>
      <c r="I8" s="19"/>
      <c r="J8" s="19"/>
      <c r="K8" s="19"/>
      <c r="L8" s="19"/>
      <c r="M8" s="41"/>
      <c r="N8" s="41"/>
      <c r="O8" s="41"/>
      <c r="P8" s="20"/>
    </row>
    <row r="9" spans="2:16" ht="18" customHeight="1" x14ac:dyDescent="0.2">
      <c r="B9" s="18"/>
      <c r="C9" s="19"/>
      <c r="D9" s="19"/>
      <c r="E9" s="19"/>
      <c r="F9" s="19"/>
      <c r="G9" s="19"/>
      <c r="H9" s="19"/>
      <c r="I9" s="19"/>
      <c r="J9" s="19"/>
      <c r="K9" s="19"/>
      <c r="L9" s="19"/>
      <c r="M9" s="19"/>
      <c r="N9" s="19"/>
      <c r="O9" s="19"/>
      <c r="P9" s="20"/>
    </row>
    <row r="10" spans="2:16" x14ac:dyDescent="0.2">
      <c r="B10" s="18"/>
      <c r="C10" s="19"/>
      <c r="D10" s="19"/>
      <c r="E10" s="19"/>
      <c r="F10" s="19"/>
      <c r="G10" s="19"/>
      <c r="H10" s="19"/>
      <c r="I10" s="19"/>
      <c r="J10" s="19"/>
      <c r="K10" s="19"/>
      <c r="L10" s="19"/>
      <c r="M10" s="19"/>
      <c r="N10" s="19"/>
      <c r="O10" s="19"/>
      <c r="P10" s="20"/>
    </row>
    <row r="11" spans="2:16" x14ac:dyDescent="0.2">
      <c r="B11" s="18"/>
      <c r="C11" s="19"/>
      <c r="D11" s="19"/>
      <c r="E11" s="19"/>
      <c r="F11" s="19"/>
      <c r="G11" s="19"/>
      <c r="H11" s="19"/>
      <c r="I11" s="19"/>
      <c r="J11" s="19"/>
      <c r="K11" s="19"/>
      <c r="L11" s="19"/>
      <c r="M11" s="19"/>
      <c r="N11" s="19"/>
      <c r="O11" s="19"/>
      <c r="P11" s="20"/>
    </row>
    <row r="12" spans="2:16" x14ac:dyDescent="0.2">
      <c r="B12" s="18"/>
      <c r="C12" s="19"/>
      <c r="D12" s="19"/>
      <c r="E12" s="19"/>
      <c r="F12" s="19"/>
      <c r="G12" s="19"/>
      <c r="H12" s="19"/>
      <c r="I12" s="19"/>
      <c r="J12" s="19"/>
      <c r="K12" s="19"/>
      <c r="L12" s="19"/>
      <c r="M12" s="19"/>
      <c r="N12" s="19"/>
      <c r="O12" s="19"/>
      <c r="P12" s="20"/>
    </row>
    <row r="13" spans="2:16" x14ac:dyDescent="0.2">
      <c r="B13" s="18"/>
      <c r="C13" s="19"/>
      <c r="D13" s="19"/>
      <c r="E13" s="19"/>
      <c r="F13" s="19"/>
      <c r="G13" s="19"/>
      <c r="H13" s="19"/>
      <c r="I13" s="19"/>
      <c r="J13" s="19"/>
      <c r="K13" s="19"/>
      <c r="L13" s="19"/>
      <c r="M13" s="19"/>
      <c r="N13" s="19"/>
      <c r="O13" s="19"/>
      <c r="P13" s="20"/>
    </row>
    <row r="14" spans="2:16" x14ac:dyDescent="0.2">
      <c r="B14" s="18"/>
      <c r="C14" s="19"/>
      <c r="D14" s="19"/>
      <c r="E14" s="19"/>
      <c r="F14" s="19"/>
      <c r="G14" s="19"/>
      <c r="H14" s="19"/>
      <c r="I14" s="19"/>
      <c r="J14" s="19"/>
      <c r="K14" s="19"/>
      <c r="L14" s="19"/>
      <c r="M14" s="19"/>
      <c r="N14" s="19"/>
      <c r="O14" s="19"/>
      <c r="P14" s="20"/>
    </row>
    <row r="15" spans="2:16" x14ac:dyDescent="0.2">
      <c r="B15" s="18"/>
      <c r="C15" s="19"/>
      <c r="D15" s="19"/>
      <c r="E15" s="19"/>
      <c r="F15" s="19"/>
      <c r="G15" s="19"/>
      <c r="H15" s="19"/>
      <c r="I15" s="19"/>
      <c r="J15" s="19"/>
      <c r="K15" s="19"/>
      <c r="L15" s="19"/>
      <c r="M15" s="19"/>
      <c r="N15" s="19"/>
      <c r="O15" s="19"/>
      <c r="P15" s="20"/>
    </row>
    <row r="16" spans="2:16" x14ac:dyDescent="0.2">
      <c r="B16" s="18"/>
      <c r="C16" s="19"/>
      <c r="D16" s="19"/>
      <c r="E16" s="19"/>
      <c r="F16" s="19"/>
      <c r="G16" s="19"/>
      <c r="H16" s="19"/>
      <c r="I16" s="19"/>
      <c r="J16" s="19"/>
      <c r="K16" s="19"/>
      <c r="L16" s="19"/>
      <c r="M16" s="19"/>
      <c r="N16" s="19"/>
      <c r="O16" s="19"/>
      <c r="P16" s="20"/>
    </row>
    <row r="17" spans="2:22" ht="23.25" x14ac:dyDescent="0.2">
      <c r="B17" s="18"/>
      <c r="C17" s="151" t="s">
        <v>47</v>
      </c>
      <c r="D17" s="152"/>
      <c r="E17" s="152"/>
      <c r="F17" s="152"/>
      <c r="G17" s="152"/>
      <c r="H17" s="152"/>
      <c r="I17" s="152"/>
      <c r="J17" s="152"/>
      <c r="K17" s="152"/>
      <c r="L17" s="152"/>
      <c r="M17" s="153"/>
      <c r="N17" s="50"/>
      <c r="O17" s="50"/>
      <c r="P17" s="20"/>
    </row>
    <row r="18" spans="2:22" ht="15.75" customHeight="1" x14ac:dyDescent="0.2">
      <c r="B18" s="18"/>
      <c r="C18" s="21"/>
      <c r="D18" s="21"/>
      <c r="E18" s="21"/>
      <c r="F18" s="21"/>
      <c r="G18" s="21"/>
      <c r="H18" s="21"/>
      <c r="I18" s="21"/>
      <c r="J18" s="21"/>
      <c r="K18" s="21"/>
      <c r="L18" s="21"/>
      <c r="M18" s="21"/>
      <c r="N18" s="25"/>
      <c r="O18" s="25"/>
      <c r="P18" s="20"/>
    </row>
    <row r="19" spans="2:22" ht="84.75" customHeight="1" x14ac:dyDescent="0.2">
      <c r="B19" s="18"/>
      <c r="C19" s="154" t="s">
        <v>48</v>
      </c>
      <c r="D19" s="155"/>
      <c r="E19" s="84" t="s">
        <v>51</v>
      </c>
      <c r="F19" s="156" t="s">
        <v>177</v>
      </c>
      <c r="G19" s="157"/>
      <c r="H19" s="157"/>
      <c r="I19" s="157"/>
      <c r="J19" s="157"/>
      <c r="K19" s="157"/>
      <c r="L19" s="157"/>
      <c r="M19" s="158"/>
      <c r="N19" s="43"/>
      <c r="O19" s="43"/>
      <c r="P19" s="20"/>
    </row>
    <row r="20" spans="2:22" ht="105.75" customHeight="1" x14ac:dyDescent="0.2">
      <c r="B20" s="18"/>
      <c r="C20" s="154" t="s">
        <v>49</v>
      </c>
      <c r="D20" s="155"/>
      <c r="E20" s="84" t="s">
        <v>51</v>
      </c>
      <c r="F20" s="156" t="s">
        <v>178</v>
      </c>
      <c r="G20" s="157"/>
      <c r="H20" s="157"/>
      <c r="I20" s="157"/>
      <c r="J20" s="157"/>
      <c r="K20" s="157"/>
      <c r="L20" s="157"/>
      <c r="M20" s="158"/>
      <c r="N20" s="43"/>
      <c r="O20" s="43"/>
      <c r="P20" s="20"/>
    </row>
    <row r="21" spans="2:22" ht="83.25" customHeight="1" x14ac:dyDescent="0.2">
      <c r="B21" s="18"/>
      <c r="C21" s="149" t="s">
        <v>50</v>
      </c>
      <c r="D21" s="150"/>
      <c r="E21" s="84" t="s">
        <v>51</v>
      </c>
      <c r="F21" s="156" t="s">
        <v>179</v>
      </c>
      <c r="G21" s="157"/>
      <c r="H21" s="157"/>
      <c r="I21" s="157"/>
      <c r="J21" s="157"/>
      <c r="K21" s="157"/>
      <c r="L21" s="157"/>
      <c r="M21" s="158"/>
      <c r="N21" s="43"/>
      <c r="O21" s="43"/>
      <c r="P21" s="20"/>
    </row>
    <row r="22" spans="2:22" ht="66" customHeight="1" thickBot="1" x14ac:dyDescent="0.25">
      <c r="B22" s="18"/>
      <c r="C22" s="19"/>
      <c r="D22" s="19"/>
      <c r="E22" s="19"/>
      <c r="F22" s="19"/>
      <c r="G22" s="42"/>
      <c r="H22" s="19"/>
      <c r="I22" s="19"/>
      <c r="J22" s="19"/>
      <c r="K22" s="19"/>
      <c r="L22" s="19"/>
      <c r="M22" s="19"/>
      <c r="N22" s="19"/>
      <c r="O22" s="19"/>
      <c r="P22" s="20"/>
    </row>
    <row r="23" spans="2:22" ht="102.75" customHeight="1" thickBot="1" x14ac:dyDescent="0.25">
      <c r="B23" s="18"/>
      <c r="C23" s="72" t="s">
        <v>39</v>
      </c>
      <c r="D23" s="2"/>
      <c r="E23" s="47" t="s">
        <v>52</v>
      </c>
      <c r="F23" s="2"/>
      <c r="G23" s="47" t="s">
        <v>53</v>
      </c>
      <c r="H23" s="2"/>
      <c r="I23" s="68" t="s">
        <v>54</v>
      </c>
      <c r="J23" s="39"/>
      <c r="K23" s="69" t="s">
        <v>55</v>
      </c>
      <c r="L23" s="39"/>
      <c r="M23" s="70" t="s">
        <v>56</v>
      </c>
      <c r="N23" s="39"/>
      <c r="O23" s="71" t="s">
        <v>57</v>
      </c>
      <c r="P23" s="20"/>
      <c r="Q23" s="33"/>
    </row>
    <row r="24" spans="2:22" ht="6.75" customHeight="1" x14ac:dyDescent="0.35">
      <c r="B24" s="18"/>
      <c r="C24" s="73"/>
      <c r="D24" s="3"/>
      <c r="E24" s="3"/>
      <c r="F24" s="3"/>
      <c r="G24" s="3"/>
      <c r="H24" s="3"/>
      <c r="I24" s="46"/>
      <c r="J24" s="3"/>
      <c r="K24" s="46"/>
      <c r="L24" s="3"/>
      <c r="M24" s="3"/>
      <c r="N24" s="3"/>
      <c r="O24" s="3"/>
      <c r="P24" s="20"/>
    </row>
    <row r="25" spans="2:22" ht="370.5" customHeight="1" x14ac:dyDescent="0.2">
      <c r="B25" s="18"/>
      <c r="C25" s="74" t="s">
        <v>38</v>
      </c>
      <c r="D25" s="1"/>
      <c r="E25" s="168" t="s">
        <v>51</v>
      </c>
      <c r="F25" s="38"/>
      <c r="G25" s="81">
        <v>0.9375</v>
      </c>
      <c r="H25" s="38"/>
      <c r="I25" s="97" t="s">
        <v>185</v>
      </c>
      <c r="J25" s="45"/>
      <c r="K25" s="82">
        <v>0.94</v>
      </c>
      <c r="L25" s="36"/>
      <c r="M25" s="97" t="s">
        <v>181</v>
      </c>
      <c r="N25" s="44"/>
      <c r="O25" s="83">
        <f>G25-K25</f>
        <v>-2.4999999999999467E-3</v>
      </c>
      <c r="P25" s="22"/>
      <c r="Q25" s="24"/>
      <c r="R25" s="24"/>
      <c r="S25" s="24"/>
      <c r="T25" s="24"/>
      <c r="U25" s="24"/>
      <c r="V25" s="24"/>
    </row>
    <row r="26" spans="2:22" ht="6.75" customHeight="1" x14ac:dyDescent="0.35">
      <c r="B26" s="18"/>
      <c r="C26" s="73"/>
      <c r="D26" s="4"/>
      <c r="E26" s="169"/>
      <c r="F26" s="3"/>
      <c r="G26" s="35"/>
      <c r="H26" s="3"/>
      <c r="I26" s="104"/>
      <c r="J26" s="3"/>
      <c r="K26" s="46"/>
      <c r="L26" s="3"/>
      <c r="M26" s="5"/>
      <c r="N26" s="5"/>
      <c r="O26" s="48"/>
      <c r="P26" s="20"/>
    </row>
    <row r="27" spans="2:22" ht="258" customHeight="1" x14ac:dyDescent="0.2">
      <c r="B27" s="18"/>
      <c r="C27" s="75" t="s">
        <v>58</v>
      </c>
      <c r="D27" s="1"/>
      <c r="E27" s="168" t="s">
        <v>51</v>
      </c>
      <c r="F27" s="3"/>
      <c r="G27" s="81">
        <v>0.94117647058823528</v>
      </c>
      <c r="H27" s="3"/>
      <c r="I27" s="100" t="s">
        <v>187</v>
      </c>
      <c r="J27" s="3"/>
      <c r="K27" s="82">
        <v>0.92</v>
      </c>
      <c r="L27" s="37"/>
      <c r="M27" s="96" t="s">
        <v>182</v>
      </c>
      <c r="N27" s="44"/>
      <c r="O27" s="83">
        <f>G27-K27</f>
        <v>2.1176470588235241E-2</v>
      </c>
      <c r="P27" s="20"/>
    </row>
    <row r="28" spans="2:22" ht="6.75" customHeight="1" x14ac:dyDescent="0.35">
      <c r="B28" s="18"/>
      <c r="C28" s="73"/>
      <c r="D28" s="4"/>
      <c r="E28" s="169"/>
      <c r="F28" s="3"/>
      <c r="G28" s="35"/>
      <c r="H28" s="3"/>
      <c r="I28" s="105"/>
      <c r="J28" s="3"/>
      <c r="K28" s="46"/>
      <c r="L28" s="3"/>
      <c r="M28" s="5"/>
      <c r="N28" s="5"/>
      <c r="O28" s="48"/>
      <c r="P28" s="20"/>
    </row>
    <row r="29" spans="2:22" ht="283.5" customHeight="1" x14ac:dyDescent="0.2">
      <c r="B29" s="18"/>
      <c r="C29" s="76" t="s">
        <v>59</v>
      </c>
      <c r="D29" s="1"/>
      <c r="E29" s="168" t="s">
        <v>51</v>
      </c>
      <c r="F29" s="3"/>
      <c r="G29" s="81">
        <v>0.83333333333333337</v>
      </c>
      <c r="H29" s="3"/>
      <c r="I29" s="103" t="s">
        <v>186</v>
      </c>
      <c r="J29" s="3"/>
      <c r="K29" s="82">
        <v>0.92</v>
      </c>
      <c r="L29" s="37"/>
      <c r="M29" s="103" t="s">
        <v>183</v>
      </c>
      <c r="N29" s="44"/>
      <c r="O29" s="83">
        <f>G29-K29</f>
        <v>-8.666666666666667E-2</v>
      </c>
      <c r="P29" s="20"/>
    </row>
    <row r="30" spans="2:22" ht="6.75" customHeight="1" x14ac:dyDescent="0.35">
      <c r="B30" s="18"/>
      <c r="C30" s="73"/>
      <c r="D30" s="4"/>
      <c r="E30" s="169"/>
      <c r="F30" s="3"/>
      <c r="G30" s="35"/>
      <c r="H30" s="3"/>
      <c r="I30" s="104"/>
      <c r="J30" s="3"/>
      <c r="K30" s="46"/>
      <c r="L30" s="3"/>
      <c r="M30" s="5"/>
      <c r="N30" s="5"/>
      <c r="O30" s="48"/>
      <c r="P30" s="20"/>
    </row>
    <row r="31" spans="2:22" ht="276.75" customHeight="1" x14ac:dyDescent="0.2">
      <c r="B31" s="18"/>
      <c r="C31" s="77" t="s">
        <v>60</v>
      </c>
      <c r="D31" s="1"/>
      <c r="E31" s="168" t="s">
        <v>51</v>
      </c>
      <c r="F31" s="3"/>
      <c r="G31" s="81">
        <v>0.9107142857142857</v>
      </c>
      <c r="H31" s="3"/>
      <c r="I31" s="99" t="s">
        <v>188</v>
      </c>
      <c r="J31" s="3"/>
      <c r="K31" s="82">
        <v>0.98</v>
      </c>
      <c r="L31" s="37"/>
      <c r="M31" s="96" t="s">
        <v>180</v>
      </c>
      <c r="N31" s="44"/>
      <c r="O31" s="83">
        <f>G31-K31</f>
        <v>-6.9285714285714284E-2</v>
      </c>
      <c r="P31" s="20"/>
    </row>
    <row r="32" spans="2:22" ht="6.75" customHeight="1" x14ac:dyDescent="0.35">
      <c r="B32" s="18"/>
      <c r="C32" s="73"/>
      <c r="D32" s="4"/>
      <c r="E32" s="169"/>
      <c r="F32" s="3"/>
      <c r="G32" s="35"/>
      <c r="H32" s="3"/>
      <c r="I32" s="105"/>
      <c r="J32" s="3"/>
      <c r="K32" s="46"/>
      <c r="L32" s="3"/>
      <c r="M32" s="5"/>
      <c r="N32" s="5"/>
      <c r="O32" s="48"/>
      <c r="P32" s="20"/>
    </row>
    <row r="33" spans="2:16" ht="360.75" customHeight="1" thickBot="1" x14ac:dyDescent="0.25">
      <c r="B33" s="18"/>
      <c r="C33" s="78" t="s">
        <v>61</v>
      </c>
      <c r="D33" s="1"/>
      <c r="E33" s="168" t="s">
        <v>51</v>
      </c>
      <c r="F33" s="3"/>
      <c r="G33" s="81">
        <v>0.9285714285714286</v>
      </c>
      <c r="H33" s="3"/>
      <c r="I33" s="98" t="s">
        <v>189</v>
      </c>
      <c r="J33" s="3"/>
      <c r="K33" s="82">
        <v>0.96</v>
      </c>
      <c r="L33" s="37"/>
      <c r="M33" s="98" t="s">
        <v>184</v>
      </c>
      <c r="N33" s="44"/>
      <c r="O33" s="83">
        <f>G33-K33</f>
        <v>-3.1428571428571361E-2</v>
      </c>
      <c r="P33" s="20"/>
    </row>
    <row r="34" spans="2:16" ht="15.75" x14ac:dyDescent="0.2">
      <c r="B34" s="18"/>
      <c r="C34" s="23"/>
      <c r="D34" s="23"/>
      <c r="E34" s="25"/>
      <c r="F34" s="19"/>
      <c r="G34" s="19"/>
      <c r="H34" s="19"/>
      <c r="I34" s="19"/>
      <c r="J34" s="19"/>
      <c r="K34" s="19"/>
      <c r="L34" s="19"/>
      <c r="M34" s="26"/>
      <c r="N34" s="26"/>
      <c r="O34" s="26"/>
      <c r="P34" s="20"/>
    </row>
    <row r="35" spans="2:16" ht="15.75" x14ac:dyDescent="0.2">
      <c r="B35" s="18"/>
      <c r="C35" s="27"/>
      <c r="D35" s="23"/>
      <c r="E35" s="25"/>
      <c r="F35" s="19"/>
      <c r="G35" s="19"/>
      <c r="H35" s="19"/>
      <c r="I35" s="19"/>
      <c r="J35" s="19"/>
      <c r="K35" s="19"/>
      <c r="L35" s="19"/>
      <c r="M35" s="26"/>
      <c r="N35" s="26"/>
      <c r="O35" s="26"/>
      <c r="P35" s="20"/>
    </row>
    <row r="36" spans="2:16" x14ac:dyDescent="0.2">
      <c r="B36" s="18"/>
      <c r="C36" s="28"/>
      <c r="D36" s="19"/>
      <c r="E36" s="19"/>
      <c r="F36" s="19"/>
      <c r="G36" s="19"/>
      <c r="H36" s="19"/>
      <c r="I36" s="19"/>
      <c r="J36" s="19"/>
      <c r="K36" s="19"/>
      <c r="L36" s="19"/>
      <c r="M36" s="19"/>
      <c r="N36" s="19"/>
      <c r="O36" s="19"/>
      <c r="P36" s="20"/>
    </row>
    <row r="37" spans="2:16" ht="13.5" thickBot="1" x14ac:dyDescent="0.25">
      <c r="B37" s="29"/>
      <c r="C37" s="30"/>
      <c r="D37" s="30"/>
      <c r="E37" s="30"/>
      <c r="F37" s="30"/>
      <c r="G37" s="30"/>
      <c r="H37" s="30"/>
      <c r="I37" s="30"/>
      <c r="J37" s="30"/>
      <c r="K37" s="30"/>
      <c r="L37" s="30"/>
      <c r="M37" s="30"/>
      <c r="N37" s="30"/>
      <c r="O37" s="30"/>
      <c r="P37" s="31"/>
    </row>
    <row r="38" spans="2:16" ht="13.5" thickTop="1" x14ac:dyDescent="0.2"/>
  </sheetData>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E8E6183F-7E97-43EB-B3F0-03708304C7C7}">
            <xm:f>0</xm:f>
            <xm:f>#REF!</xm:f>
            <x14:dxf>
              <fill>
                <patternFill>
                  <bgColor rgb="FFFF0000"/>
                </patternFill>
              </fill>
            </x14:dxf>
          </x14:cfRule>
          <xm:sqref>G25 G27 G29 G31 G33</xm:sqref>
        </x14:conditionalFormatting>
        <x14:conditionalFormatting xmlns:xm="http://schemas.microsoft.com/office/excel/2006/main">
          <x14:cfRule type="cellIs" priority="20" operator="between" id="{B7DFE543-2EA5-44FF-88C1-A4B111FECAAA}">
            <xm:f>0</xm:f>
            <xm:f>#REF!</xm:f>
            <x14:dxf>
              <fill>
                <patternFill>
                  <bgColor rgb="FFFF0000"/>
                </patternFill>
              </fill>
            </x14:dxf>
          </x14:cfRule>
          <xm:sqref>K25</xm:sqref>
        </x14:conditionalFormatting>
        <x14:conditionalFormatting xmlns:xm="http://schemas.microsoft.com/office/excel/2006/main">
          <x14:cfRule type="cellIs" priority="16" operator="between" id="{B8775C77-5C96-4398-A213-5CF23B2DD07C}">
            <xm:f>0</xm:f>
            <xm:f>#REF!</xm:f>
            <x14:dxf>
              <fill>
                <patternFill>
                  <bgColor rgb="FFFF0000"/>
                </patternFill>
              </fill>
            </x14:dxf>
          </x14:cfRule>
          <xm:sqref>K27</xm:sqref>
        </x14:conditionalFormatting>
        <x14:conditionalFormatting xmlns:xm="http://schemas.microsoft.com/office/excel/2006/main">
          <x14:cfRule type="cellIs" priority="12" operator="between" id="{CC0A802B-62EF-4063-975B-262BA4CF64C0}">
            <xm:f>0</xm:f>
            <xm:f>#REF!</xm:f>
            <x14:dxf>
              <fill>
                <patternFill>
                  <bgColor rgb="FFFF0000"/>
                </patternFill>
              </fill>
            </x14:dxf>
          </x14:cfRule>
          <xm:sqref>K29</xm:sqref>
        </x14:conditionalFormatting>
        <x14:conditionalFormatting xmlns:xm="http://schemas.microsoft.com/office/excel/2006/main">
          <x14:cfRule type="cellIs" priority="8" operator="between" id="{86D7AD3D-F8CD-4ABE-BDF1-57676D6E6F8D}">
            <xm:f>0</xm:f>
            <xm:f>#REF!</xm:f>
            <x14:dxf>
              <fill>
                <patternFill>
                  <bgColor rgb="FFFF0000"/>
                </patternFill>
              </fill>
            </x14:dxf>
          </x14:cfRule>
          <xm:sqref>K31</xm:sqref>
        </x14:conditionalFormatting>
        <x14:conditionalFormatting xmlns:xm="http://schemas.microsoft.com/office/excel/2006/main">
          <x14:cfRule type="cellIs" priority="4" operator="between" id="{B19DB488-FC49-4A7B-8913-E947BF595094}">
            <xm:f>0</xm:f>
            <xm:f>#REF!</xm:f>
            <x14:dxf>
              <fill>
                <patternFill>
                  <bgColor rgb="FFFF0000"/>
                </patternFill>
              </fill>
            </x14:dxf>
          </x14:cfRule>
          <xm:sqref>K33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2"/>
  <sheetViews>
    <sheetView workbookViewId="0"/>
  </sheetViews>
  <sheetFormatPr baseColWidth="10" defaultColWidth="11.42578125" defaultRowHeight="12.75" x14ac:dyDescent="0.2"/>
  <cols>
    <col min="2" max="4" width="22.28515625" customWidth="1"/>
    <col min="5" max="5" width="34.5703125" customWidth="1"/>
    <col min="6" max="6" width="36.42578125" bestFit="1" customWidth="1"/>
    <col min="8" max="8" width="12.28515625" bestFit="1" customWidth="1"/>
    <col min="9" max="9" width="12.7109375" customWidth="1"/>
    <col min="13" max="14" width="17.5703125" customWidth="1"/>
  </cols>
  <sheetData>
    <row r="1" spans="1:19" ht="81.75" customHeight="1" x14ac:dyDescent="0.2">
      <c r="A1" s="93" t="s">
        <v>42</v>
      </c>
      <c r="B1" s="93" t="s">
        <v>62</v>
      </c>
      <c r="C1" s="94" t="s">
        <v>63</v>
      </c>
      <c r="D1" s="94" t="s">
        <v>64</v>
      </c>
      <c r="E1" s="94" t="s">
        <v>65</v>
      </c>
      <c r="F1" s="93" t="s">
        <v>43</v>
      </c>
      <c r="G1" s="95" t="s">
        <v>66</v>
      </c>
      <c r="H1" s="95" t="s">
        <v>67</v>
      </c>
      <c r="I1" s="95" t="s">
        <v>68</v>
      </c>
      <c r="J1" s="95" t="s">
        <v>40</v>
      </c>
      <c r="K1" s="95" t="s">
        <v>41</v>
      </c>
      <c r="L1" s="95" t="s">
        <v>69</v>
      </c>
      <c r="M1" s="63" t="s">
        <v>70</v>
      </c>
      <c r="N1" s="63"/>
    </row>
    <row r="2" spans="1:19" ht="12.75" customHeight="1" x14ac:dyDescent="0.2">
      <c r="A2" s="87" t="s">
        <v>71</v>
      </c>
      <c r="B2" s="87" t="str">
        <f>+LEFT(A2,1)</f>
        <v>1</v>
      </c>
      <c r="C2" s="87" t="e">
        <f>+MID(VLOOKUP(A2,#REF!,2,0),4,LEN(VLOOKUP(A2,#REF!,2,0))-4)</f>
        <v>#REF!</v>
      </c>
      <c r="D2" s="87" t="s">
        <v>72</v>
      </c>
      <c r="E2" s="87" t="e">
        <f>+VLOOKUP(A2,#REF!,3,0)</f>
        <v>#REF!</v>
      </c>
      <c r="F2" s="87" t="e">
        <f>+VLOOKUP(A2,#REF!,10,0)</f>
        <v>#REF!</v>
      </c>
      <c r="G2" s="87" t="e">
        <f>+VLOOKUP(A2,#REF!,13)</f>
        <v>#REF!</v>
      </c>
      <c r="H2" s="89" t="e">
        <f>+_xlfn.RANK.EQ(G2,$G$2:$G$82,1)</f>
        <v>#REF!</v>
      </c>
      <c r="I2" s="87" t="e">
        <f t="shared" ref="I2:I33" si="0">+IF(F2=$F$2,$P$4,IF(F2=$F$3,$P$2,$P$3))</f>
        <v>#REF!</v>
      </c>
      <c r="J2" s="87" t="s">
        <v>73</v>
      </c>
      <c r="K2" s="87" t="e">
        <f>+IF(ISBLANK(VLOOKUP(A2,#REF!,5,0)),"",VLOOKUP(A2,#REF!,5,0))</f>
        <v>#REF!</v>
      </c>
      <c r="L2" s="87" t="e">
        <f>+IF(ISBLANK(VLOOKUP(A2,#REF!,9,0)),"",VLOOKUP(A2,#REF!,9,0))</f>
        <v>#REF!</v>
      </c>
      <c r="M2" s="87" t="e">
        <f>+IF(OR(AND(K2=1,L2=1),AND(ISBLANK(K2),ISBLANK(L2)),K2="",L2=""),0,IF(OR(AND(K2=1,L2=2),AND(K2=1,L2=3)),0.25,IF(OR(AND(K2=2,L2=2),AND(K2=3,L2=1),AND(K2=3,L2=2),AND(K2=2,L2=1)),0.5,IF(AND(K2=2,L2=3),0.75,1))))</f>
        <v>#REF!</v>
      </c>
      <c r="N2" s="87" t="e">
        <f>+AVERAGEIF($D$2:$D$82,D2,$M$2:$M$82)</f>
        <v>#REF!</v>
      </c>
      <c r="O2" s="85" t="s">
        <v>27</v>
      </c>
      <c r="P2" s="86" t="s">
        <v>74</v>
      </c>
      <c r="Q2" s="86"/>
      <c r="R2" s="87"/>
      <c r="S2" s="87"/>
    </row>
    <row r="3" spans="1:19" ht="12.75" customHeight="1" x14ac:dyDescent="0.2">
      <c r="A3" s="87" t="s">
        <v>75</v>
      </c>
      <c r="B3" s="87" t="str">
        <f t="shared" ref="B3:B42" si="1">+LEFT(A3,1)</f>
        <v>1</v>
      </c>
      <c r="C3" s="87" t="e">
        <f>+MID(VLOOKUP(A3,#REF!,2,0),4,LEN(VLOOKUP(A3,#REF!,2,0))-4)</f>
        <v>#REF!</v>
      </c>
      <c r="D3" s="87" t="s">
        <v>72</v>
      </c>
      <c r="E3" s="87" t="e">
        <f>+VLOOKUP(A3,#REF!,3,0)</f>
        <v>#REF!</v>
      </c>
      <c r="F3" s="87" t="e">
        <f>+VLOOKUP(A3,#REF!,10,0)</f>
        <v>#REF!</v>
      </c>
      <c r="G3" s="87" t="e">
        <f>+VLOOKUP(A3,#REF!,13,0)</f>
        <v>#REF!</v>
      </c>
      <c r="H3" s="89" t="e">
        <f t="shared" ref="H3:H70" si="2">+_xlfn.RANK.EQ(G3,$G$2:$G$82,1)</f>
        <v>#REF!</v>
      </c>
      <c r="I3" s="87" t="e">
        <f t="shared" si="0"/>
        <v>#REF!</v>
      </c>
      <c r="J3" s="87" t="s">
        <v>73</v>
      </c>
      <c r="K3" s="87" t="e">
        <f>+IF(ISBLANK(VLOOKUP(A3,#REF!,5,0)),"",VLOOKUP(A3,#REF!,5,0))</f>
        <v>#REF!</v>
      </c>
      <c r="L3" s="87" t="e">
        <f>+IF(ISBLANK(VLOOKUP(A3,#REF!,9,0)),"",VLOOKUP(A3,#REF!,9,0))</f>
        <v>#REF!</v>
      </c>
      <c r="M3" s="87" t="e">
        <f>+IF(OR(AND(K3=1,L3=1),AND(ISBLANK(K3),ISBLANK(L3)),K3="",L3=""),0,IF(OR(AND(K3=1,L3=2),AND(K3=1,L3=3)),0.25,IF(OR(AND(K3=2,L3=2),AND(K3=3,L3=1),AND(K3=3,L3=2),AND(K3=2,L3=1)),0.5,IF(AND(K3=2,L3=3),0.75,1))))</f>
        <v>#REF!</v>
      </c>
      <c r="N3" s="87" t="e">
        <f t="shared" ref="N3:N70" si="3">+AVERAGEIF($D$2:$D$82,D3,$M$2:$M$82)</f>
        <v>#REF!</v>
      </c>
      <c r="O3" s="88" t="s">
        <v>30</v>
      </c>
      <c r="P3" s="86" t="s">
        <v>76</v>
      </c>
      <c r="Q3" s="86"/>
      <c r="R3" s="87" t="s">
        <v>77</v>
      </c>
      <c r="S3" s="87"/>
    </row>
    <row r="4" spans="1:19" ht="16.5" customHeight="1" x14ac:dyDescent="0.2">
      <c r="A4" s="87" t="s">
        <v>78</v>
      </c>
      <c r="B4" s="87" t="str">
        <f t="shared" si="1"/>
        <v>1</v>
      </c>
      <c r="C4" s="87" t="e">
        <f>+MID(VLOOKUP(A4,#REF!,2,0),4,LEN(VLOOKUP(A4,#REF!,2,0))-4)</f>
        <v>#REF!</v>
      </c>
      <c r="D4" s="87" t="s">
        <v>72</v>
      </c>
      <c r="E4" s="87" t="e">
        <f>+VLOOKUP(A4,#REF!,3,0)</f>
        <v>#REF!</v>
      </c>
      <c r="F4" s="87" t="e">
        <f>+VLOOKUP(A4,#REF!,10,0)</f>
        <v>#REF!</v>
      </c>
      <c r="G4" s="87" t="e">
        <f>+VLOOKUP(A4,#REF!,13,0)</f>
        <v>#REF!</v>
      </c>
      <c r="H4" s="89" t="e">
        <f t="shared" si="2"/>
        <v>#REF!</v>
      </c>
      <c r="I4" s="87" t="e">
        <f t="shared" si="0"/>
        <v>#REF!</v>
      </c>
      <c r="J4" s="87" t="s">
        <v>73</v>
      </c>
      <c r="K4" s="87" t="e">
        <f>+IF(ISBLANK(VLOOKUP(A4,#REF!,5,0)),"",VLOOKUP(A4,#REF!,5,0))</f>
        <v>#REF!</v>
      </c>
      <c r="L4" s="87" t="e">
        <f>+IF(ISBLANK(VLOOKUP(A4,#REF!,9,0)),"",VLOOKUP(A4,#REF!,9,0))</f>
        <v>#REF!</v>
      </c>
      <c r="M4" s="87" t="e">
        <f t="shared" ref="M4:M67" si="4">+IF(OR(AND(K4=1,L4=1),AND(ISBLANK(K4),ISBLANK(L4)),K4="",L4=""),0,IF(OR(AND(K4=1,L4=2),AND(K4=1,L4=3)),0.25,IF(OR(AND(K4=2,L4=2),AND(K4=3,L4=1),AND(K4=3,L4=2),AND(K4=2,L4=1)),0.5,IF(AND(K4=2,L4=3),0.75,1))))</f>
        <v>#REF!</v>
      </c>
      <c r="N4" s="87" t="e">
        <f t="shared" si="3"/>
        <v>#REF!</v>
      </c>
      <c r="O4" s="88" t="s">
        <v>33</v>
      </c>
      <c r="P4" s="86" t="s">
        <v>79</v>
      </c>
      <c r="Q4" s="86"/>
      <c r="R4" s="87"/>
      <c r="S4" s="87"/>
    </row>
    <row r="5" spans="1:19" x14ac:dyDescent="0.2">
      <c r="A5" s="87" t="s">
        <v>80</v>
      </c>
      <c r="B5" s="87" t="str">
        <f t="shared" si="1"/>
        <v>1</v>
      </c>
      <c r="C5" s="87" t="e">
        <f>+MID(VLOOKUP(A5,#REF!,2,0),4,LEN(VLOOKUP(A5,#REF!,2,0))-4)</f>
        <v>#REF!</v>
      </c>
      <c r="D5" s="87" t="s">
        <v>72</v>
      </c>
      <c r="E5" s="87" t="e">
        <f>+VLOOKUP(A5,#REF!,3,0)</f>
        <v>#REF!</v>
      </c>
      <c r="F5" s="87" t="e">
        <f>+VLOOKUP(A5,#REF!,10,0)</f>
        <v>#REF!</v>
      </c>
      <c r="G5" s="87" t="e">
        <f>+VLOOKUP(A5,#REF!,13,0)</f>
        <v>#REF!</v>
      </c>
      <c r="H5" s="89" t="e">
        <f t="shared" si="2"/>
        <v>#REF!</v>
      </c>
      <c r="I5" s="87" t="e">
        <f t="shared" si="0"/>
        <v>#REF!</v>
      </c>
      <c r="J5" s="87" t="s">
        <v>73</v>
      </c>
      <c r="K5" s="87" t="e">
        <f>+IF(ISBLANK(VLOOKUP(A5,#REF!,5,0)),"",VLOOKUP(A5,#REF!,5,0))</f>
        <v>#REF!</v>
      </c>
      <c r="L5" s="87" t="e">
        <f>+IF(ISBLANK(VLOOKUP(A5,#REF!,9,0)),"",VLOOKUP(A5,#REF!,9,0))</f>
        <v>#REF!</v>
      </c>
      <c r="M5" s="87" t="e">
        <f t="shared" si="4"/>
        <v>#REF!</v>
      </c>
      <c r="N5" s="87" t="e">
        <f t="shared" si="3"/>
        <v>#REF!</v>
      </c>
      <c r="O5" s="87"/>
      <c r="P5" s="87"/>
    </row>
    <row r="6" spans="1:19" x14ac:dyDescent="0.2">
      <c r="A6" s="87" t="s">
        <v>81</v>
      </c>
      <c r="B6" s="87" t="str">
        <f t="shared" si="1"/>
        <v>1</v>
      </c>
      <c r="C6" s="87" t="e">
        <f>+MID(VLOOKUP(A6,#REF!,2,0),4,LEN(VLOOKUP(A6,#REF!,2,0))-4)</f>
        <v>#REF!</v>
      </c>
      <c r="D6" s="87" t="s">
        <v>72</v>
      </c>
      <c r="E6" s="87" t="e">
        <f>+VLOOKUP(A6,#REF!,3,0)</f>
        <v>#REF!</v>
      </c>
      <c r="F6" s="87" t="e">
        <f>+VLOOKUP(A6,#REF!,10,0)</f>
        <v>#REF!</v>
      </c>
      <c r="G6" s="87" t="e">
        <f>+VLOOKUP(A6,#REF!,13,0)</f>
        <v>#REF!</v>
      </c>
      <c r="H6" s="89" t="e">
        <f t="shared" si="2"/>
        <v>#REF!</v>
      </c>
      <c r="I6" s="87" t="e">
        <f t="shared" si="0"/>
        <v>#REF!</v>
      </c>
      <c r="J6" s="87" t="s">
        <v>73</v>
      </c>
      <c r="K6" s="87" t="e">
        <f>+IF(ISBLANK(VLOOKUP(A6,#REF!,5,0)),"",VLOOKUP(A6,#REF!,5,0))</f>
        <v>#REF!</v>
      </c>
      <c r="L6" s="87" t="e">
        <f>+IF(ISBLANK(VLOOKUP(A6,#REF!,9,0)),"",VLOOKUP(A6,#REF!,9,0))</f>
        <v>#REF!</v>
      </c>
      <c r="M6" s="87" t="e">
        <f t="shared" si="4"/>
        <v>#REF!</v>
      </c>
      <c r="N6" s="87" t="e">
        <f t="shared" si="3"/>
        <v>#REF!</v>
      </c>
      <c r="O6" s="87"/>
      <c r="P6" s="87"/>
    </row>
    <row r="7" spans="1:19" x14ac:dyDescent="0.2">
      <c r="A7" s="87" t="s">
        <v>82</v>
      </c>
      <c r="B7" s="87" t="str">
        <f t="shared" si="1"/>
        <v>2</v>
      </c>
      <c r="C7" s="87" t="e">
        <f>+MID(VLOOKUP(A7,#REF!,2,0),4,LEN(VLOOKUP(A7,#REF!,2,0))-4)</f>
        <v>#REF!</v>
      </c>
      <c r="D7" s="87" t="s">
        <v>72</v>
      </c>
      <c r="E7" s="87" t="e">
        <f>+VLOOKUP(A7,#REF!,3,0)</f>
        <v>#REF!</v>
      </c>
      <c r="F7" s="87" t="e">
        <f>+VLOOKUP(A7,#REF!,10,0)</f>
        <v>#REF!</v>
      </c>
      <c r="G7" s="87" t="e">
        <f>+VLOOKUP(A7,#REF!,13,0)</f>
        <v>#REF!</v>
      </c>
      <c r="H7" s="89" t="e">
        <f t="shared" si="2"/>
        <v>#REF!</v>
      </c>
      <c r="I7" s="87" t="e">
        <f t="shared" si="0"/>
        <v>#REF!</v>
      </c>
      <c r="J7" s="87" t="s">
        <v>83</v>
      </c>
      <c r="K7" s="87" t="e">
        <f>+IF(ISBLANK(VLOOKUP(A7,#REF!,5,0)),"",VLOOKUP(A7,#REF!,5,0))</f>
        <v>#REF!</v>
      </c>
      <c r="L7" s="87" t="e">
        <f>+IF(ISBLANK(VLOOKUP(A7,#REF!,9,0)),"",VLOOKUP(A7,#REF!,9,0))</f>
        <v>#REF!</v>
      </c>
      <c r="M7" s="87" t="e">
        <f t="shared" si="4"/>
        <v>#REF!</v>
      </c>
      <c r="N7" s="87" t="e">
        <f t="shared" si="3"/>
        <v>#REF!</v>
      </c>
      <c r="O7" s="87"/>
      <c r="P7" s="87"/>
    </row>
    <row r="8" spans="1:19" x14ac:dyDescent="0.2">
      <c r="A8" s="87" t="s">
        <v>84</v>
      </c>
      <c r="B8" s="87" t="str">
        <f t="shared" si="1"/>
        <v>2</v>
      </c>
      <c r="C8" s="87" t="e">
        <f>+MID(VLOOKUP(A8,#REF!,2,0),4,LEN(VLOOKUP(A8,#REF!,2,0))-4)</f>
        <v>#REF!</v>
      </c>
      <c r="D8" s="87" t="s">
        <v>72</v>
      </c>
      <c r="E8" s="87" t="e">
        <f>+VLOOKUP(A8,#REF!,3,0)</f>
        <v>#REF!</v>
      </c>
      <c r="F8" s="87" t="e">
        <f>+VLOOKUP(A8,#REF!,10,0)</f>
        <v>#REF!</v>
      </c>
      <c r="G8" s="87" t="e">
        <f>+VLOOKUP(A8,#REF!,13,0)</f>
        <v>#REF!</v>
      </c>
      <c r="H8" s="89" t="e">
        <f t="shared" si="2"/>
        <v>#REF!</v>
      </c>
      <c r="I8" s="87" t="e">
        <f t="shared" si="0"/>
        <v>#REF!</v>
      </c>
      <c r="J8" s="87" t="s">
        <v>83</v>
      </c>
      <c r="K8" s="87" t="e">
        <f>+IF(ISBLANK(VLOOKUP(A8,#REF!,5,0)),"",VLOOKUP(A8,#REF!,5,0))</f>
        <v>#REF!</v>
      </c>
      <c r="L8" s="87" t="e">
        <f>+IF(ISBLANK(VLOOKUP(A8,#REF!,9,0)),"",VLOOKUP(A8,#REF!,9,0))</f>
        <v>#REF!</v>
      </c>
      <c r="M8" s="87" t="e">
        <f t="shared" si="4"/>
        <v>#REF!</v>
      </c>
      <c r="N8" s="87" t="e">
        <f t="shared" si="3"/>
        <v>#REF!</v>
      </c>
      <c r="O8" s="87"/>
      <c r="P8" s="87"/>
    </row>
    <row r="9" spans="1:19" x14ac:dyDescent="0.2">
      <c r="A9" s="87" t="s">
        <v>85</v>
      </c>
      <c r="B9" s="87" t="str">
        <f t="shared" si="1"/>
        <v>2</v>
      </c>
      <c r="C9" s="87" t="e">
        <f>+MID(VLOOKUP(A9,#REF!,2,0),4,LEN(VLOOKUP(A9,#REF!,2,0))-4)</f>
        <v>#REF!</v>
      </c>
      <c r="D9" s="87" t="s">
        <v>72</v>
      </c>
      <c r="E9" s="87" t="e">
        <f>+VLOOKUP(A9,#REF!,3,0)</f>
        <v>#REF!</v>
      </c>
      <c r="F9" s="87" t="e">
        <f>+VLOOKUP(A9,#REF!,10,0)</f>
        <v>#REF!</v>
      </c>
      <c r="G9" s="87" t="e">
        <f>+VLOOKUP(A9,#REF!,13,0)</f>
        <v>#REF!</v>
      </c>
      <c r="H9" s="89" t="e">
        <f t="shared" si="2"/>
        <v>#REF!</v>
      </c>
      <c r="I9" s="87" t="e">
        <f t="shared" si="0"/>
        <v>#REF!</v>
      </c>
      <c r="J9" s="87" t="s">
        <v>83</v>
      </c>
      <c r="K9" s="87" t="e">
        <f>+IF(ISBLANK(VLOOKUP(A9,#REF!,5,0)),"",VLOOKUP(A9,#REF!,5,0))</f>
        <v>#REF!</v>
      </c>
      <c r="L9" s="87" t="e">
        <f>+IF(ISBLANK(VLOOKUP(A9,#REF!,9,0)),"",VLOOKUP(A9,#REF!,9,0))</f>
        <v>#REF!</v>
      </c>
      <c r="M9" s="87" t="e">
        <f t="shared" si="4"/>
        <v>#REF!</v>
      </c>
      <c r="N9" s="87" t="e">
        <f t="shared" si="3"/>
        <v>#REF!</v>
      </c>
      <c r="O9" s="87"/>
      <c r="P9" s="87"/>
    </row>
    <row r="10" spans="1:19" x14ac:dyDescent="0.2">
      <c r="A10" s="87" t="s">
        <v>86</v>
      </c>
      <c r="B10" s="87" t="str">
        <f t="shared" si="1"/>
        <v>3</v>
      </c>
      <c r="C10" s="87" t="e">
        <f>+MID(VLOOKUP(A10,#REF!,2,0),4,LEN(VLOOKUP(A10,#REF!,2,0))-4)</f>
        <v>#REF!</v>
      </c>
      <c r="D10" s="87" t="s">
        <v>72</v>
      </c>
      <c r="E10" s="87" t="e">
        <f>+VLOOKUP(A10,#REF!,3,0)</f>
        <v>#REF!</v>
      </c>
      <c r="F10" s="87" t="e">
        <f>+VLOOKUP(A10,#REF!,10,0)</f>
        <v>#REF!</v>
      </c>
      <c r="G10" s="87" t="e">
        <f>+VLOOKUP(A10,#REF!,13,0)</f>
        <v>#REF!</v>
      </c>
      <c r="H10" s="89" t="e">
        <f t="shared" si="2"/>
        <v>#REF!</v>
      </c>
      <c r="I10" s="87" t="e">
        <f t="shared" si="0"/>
        <v>#REF!</v>
      </c>
      <c r="J10" s="87" t="s">
        <v>87</v>
      </c>
      <c r="K10" s="87" t="e">
        <f>+IF(ISBLANK(VLOOKUP(A10,#REF!,5,0)),"",VLOOKUP(A10,#REF!,5,0))</f>
        <v>#REF!</v>
      </c>
      <c r="L10" s="87" t="e">
        <f>+IF(ISBLANK(VLOOKUP(A10,#REF!,9,0)),"",VLOOKUP(A10,#REF!,9,0))</f>
        <v>#REF!</v>
      </c>
      <c r="M10" s="87" t="e">
        <f t="shared" si="4"/>
        <v>#REF!</v>
      </c>
      <c r="N10" s="87" t="e">
        <f t="shared" si="3"/>
        <v>#REF!</v>
      </c>
      <c r="O10" s="87"/>
      <c r="P10" s="87"/>
    </row>
    <row r="11" spans="1:19" x14ac:dyDescent="0.2">
      <c r="A11" s="87" t="s">
        <v>88</v>
      </c>
      <c r="B11" s="87" t="str">
        <f t="shared" si="1"/>
        <v>3</v>
      </c>
      <c r="C11" s="87" t="e">
        <f>+MID(VLOOKUP(A11,#REF!,2,0),4,LEN(VLOOKUP(A11,#REF!,2,0))-4)</f>
        <v>#REF!</v>
      </c>
      <c r="D11" s="87" t="s">
        <v>72</v>
      </c>
      <c r="E11" s="87" t="e">
        <f>+VLOOKUP(A11,#REF!,3,0)</f>
        <v>#REF!</v>
      </c>
      <c r="F11" s="87" t="e">
        <f>+VLOOKUP(A11,#REF!,10,0)</f>
        <v>#REF!</v>
      </c>
      <c r="G11" s="87" t="e">
        <f>+VLOOKUP(A11,#REF!,13,0)</f>
        <v>#REF!</v>
      </c>
      <c r="H11" s="89" t="e">
        <f t="shared" si="2"/>
        <v>#REF!</v>
      </c>
      <c r="I11" s="87" t="e">
        <f t="shared" si="0"/>
        <v>#REF!</v>
      </c>
      <c r="J11" s="87" t="s">
        <v>87</v>
      </c>
      <c r="K11" s="87" t="e">
        <f>+IF(ISBLANK(VLOOKUP(A11,#REF!,5,0)),"",VLOOKUP(A11,#REF!,5,0))</f>
        <v>#REF!</v>
      </c>
      <c r="L11" s="87" t="e">
        <f>+IF(ISBLANK(VLOOKUP(A11,#REF!,9,0)),"",VLOOKUP(A11,#REF!,9,0))</f>
        <v>#REF!</v>
      </c>
      <c r="M11" s="87" t="e">
        <f t="shared" si="4"/>
        <v>#REF!</v>
      </c>
      <c r="N11" s="87" t="e">
        <f t="shared" si="3"/>
        <v>#REF!</v>
      </c>
      <c r="O11" s="87"/>
      <c r="P11" s="87"/>
    </row>
    <row r="12" spans="1:19" x14ac:dyDescent="0.2">
      <c r="A12" s="87" t="s">
        <v>89</v>
      </c>
      <c r="B12" s="87" t="str">
        <f t="shared" si="1"/>
        <v>3</v>
      </c>
      <c r="C12" s="87" t="e">
        <f>+MID(VLOOKUP(A12,#REF!,2,0),4,LEN(VLOOKUP(A12,#REF!,2,0))-4)</f>
        <v>#REF!</v>
      </c>
      <c r="D12" s="87" t="s">
        <v>72</v>
      </c>
      <c r="E12" s="87" t="e">
        <f>+VLOOKUP(A12,#REF!,3,0)</f>
        <v>#REF!</v>
      </c>
      <c r="F12" s="87" t="e">
        <f>+VLOOKUP(A12,#REF!,10,0)</f>
        <v>#REF!</v>
      </c>
      <c r="G12" s="87" t="e">
        <f>+VLOOKUP(A12,#REF!,13,0)</f>
        <v>#REF!</v>
      </c>
      <c r="H12" s="89" t="e">
        <f t="shared" si="2"/>
        <v>#REF!</v>
      </c>
      <c r="I12" s="87" t="e">
        <f t="shared" si="0"/>
        <v>#REF!</v>
      </c>
      <c r="J12" s="87" t="s">
        <v>87</v>
      </c>
      <c r="K12" s="87" t="e">
        <f>+IF(ISBLANK(VLOOKUP(A12,#REF!,5,0)),"",VLOOKUP(A12,#REF!,5,0))</f>
        <v>#REF!</v>
      </c>
      <c r="L12" s="87" t="e">
        <f>+IF(ISBLANK(VLOOKUP(A12,#REF!,9,0)),"",VLOOKUP(A12,#REF!,9,0))</f>
        <v>#REF!</v>
      </c>
      <c r="M12" s="87" t="e">
        <f t="shared" si="4"/>
        <v>#REF!</v>
      </c>
      <c r="N12" s="87" t="e">
        <f t="shared" si="3"/>
        <v>#REF!</v>
      </c>
      <c r="O12" s="87"/>
      <c r="P12" s="87"/>
    </row>
    <row r="13" spans="1:19" x14ac:dyDescent="0.2">
      <c r="A13" s="87" t="s">
        <v>90</v>
      </c>
      <c r="B13" s="87" t="str">
        <f t="shared" si="1"/>
        <v>4</v>
      </c>
      <c r="C13" s="87" t="e">
        <f>+MID(VLOOKUP(A13,#REF!,2,0),4,LEN(VLOOKUP(A13,#REF!,2,0))-4)</f>
        <v>#REF!</v>
      </c>
      <c r="D13" s="87" t="s">
        <v>72</v>
      </c>
      <c r="E13" s="87" t="e">
        <f>+VLOOKUP(A13,#REF!,3,0)</f>
        <v>#REF!</v>
      </c>
      <c r="F13" s="87" t="e">
        <f>+VLOOKUP(A13,#REF!,10,0)</f>
        <v>#REF!</v>
      </c>
      <c r="G13" s="87" t="e">
        <f>+VLOOKUP(A13,#REF!,13,0)</f>
        <v>#REF!</v>
      </c>
      <c r="H13" s="89" t="e">
        <f t="shared" si="2"/>
        <v>#REF!</v>
      </c>
      <c r="I13" s="87" t="e">
        <f t="shared" si="0"/>
        <v>#REF!</v>
      </c>
      <c r="J13" s="87" t="s">
        <v>91</v>
      </c>
      <c r="K13" s="87" t="e">
        <f>+IF(ISBLANK(VLOOKUP(A13,#REF!,5,0)),"",VLOOKUP(A13,#REF!,5,0))</f>
        <v>#REF!</v>
      </c>
      <c r="L13" s="87" t="e">
        <f>+IF(ISBLANK(VLOOKUP(A13,#REF!,9,0)),"",VLOOKUP(A13,#REF!,9,0))</f>
        <v>#REF!</v>
      </c>
      <c r="M13" s="87" t="e">
        <f t="shared" si="4"/>
        <v>#REF!</v>
      </c>
      <c r="N13" s="87" t="e">
        <f t="shared" si="3"/>
        <v>#REF!</v>
      </c>
      <c r="O13" s="87"/>
      <c r="P13" s="87"/>
    </row>
    <row r="14" spans="1:19" x14ac:dyDescent="0.2">
      <c r="A14" s="87" t="s">
        <v>92</v>
      </c>
      <c r="B14" s="87" t="str">
        <f t="shared" si="1"/>
        <v>4</v>
      </c>
      <c r="C14" s="87" t="e">
        <f>+MID(VLOOKUP(A14,#REF!,2,0),4,LEN(VLOOKUP(A14,#REF!,2,0))-4)</f>
        <v>#REF!</v>
      </c>
      <c r="D14" s="87" t="s">
        <v>72</v>
      </c>
      <c r="E14" s="87" t="e">
        <f>+VLOOKUP(A14,#REF!,3,0)</f>
        <v>#REF!</v>
      </c>
      <c r="F14" s="87" t="e">
        <f>+VLOOKUP(A14,#REF!,10,0)</f>
        <v>#REF!</v>
      </c>
      <c r="G14" s="87" t="e">
        <f>+VLOOKUP(A14,#REF!,13,0)</f>
        <v>#REF!</v>
      </c>
      <c r="H14" s="89" t="e">
        <f t="shared" si="2"/>
        <v>#REF!</v>
      </c>
      <c r="I14" s="87" t="e">
        <f t="shared" si="0"/>
        <v>#REF!</v>
      </c>
      <c r="J14" s="87" t="s">
        <v>91</v>
      </c>
      <c r="K14" s="87" t="e">
        <f>+IF(ISBLANK(VLOOKUP(A14,#REF!,5,0)),"",VLOOKUP(A14,#REF!,5,0))</f>
        <v>#REF!</v>
      </c>
      <c r="L14" s="87" t="e">
        <f>+IF(ISBLANK(VLOOKUP(A14,#REF!,9,0)),"",VLOOKUP(A14,#REF!,9,0))</f>
        <v>#REF!</v>
      </c>
      <c r="M14" s="87" t="e">
        <f t="shared" si="4"/>
        <v>#REF!</v>
      </c>
      <c r="N14" s="87" t="e">
        <f t="shared" si="3"/>
        <v>#REF!</v>
      </c>
      <c r="O14" s="87"/>
      <c r="P14" s="87"/>
    </row>
    <row r="15" spans="1:19" x14ac:dyDescent="0.2">
      <c r="A15" s="87" t="s">
        <v>93</v>
      </c>
      <c r="B15" s="87" t="str">
        <f t="shared" si="1"/>
        <v>4</v>
      </c>
      <c r="C15" s="87" t="e">
        <f>+MID(VLOOKUP(A15,#REF!,2,0),4,LEN(VLOOKUP(A15,#REF!,2,0))-4)</f>
        <v>#REF!</v>
      </c>
      <c r="D15" s="87" t="s">
        <v>72</v>
      </c>
      <c r="E15" s="87" t="e">
        <f>+VLOOKUP(A15,#REF!,3,0)</f>
        <v>#REF!</v>
      </c>
      <c r="F15" s="87" t="e">
        <f>+VLOOKUP(A15,#REF!,10,0)</f>
        <v>#REF!</v>
      </c>
      <c r="G15" s="87" t="e">
        <f>+VLOOKUP(A15,#REF!,13,0)</f>
        <v>#REF!</v>
      </c>
      <c r="H15" s="89" t="e">
        <f t="shared" si="2"/>
        <v>#REF!</v>
      </c>
      <c r="I15" s="87" t="e">
        <f t="shared" si="0"/>
        <v>#REF!</v>
      </c>
      <c r="J15" s="87" t="s">
        <v>91</v>
      </c>
      <c r="K15" s="87" t="e">
        <f>+IF(ISBLANK(VLOOKUP(A15,#REF!,5,0)),"",VLOOKUP(A15,#REF!,5,0))</f>
        <v>#REF!</v>
      </c>
      <c r="L15" s="87" t="e">
        <f>+IF(ISBLANK(VLOOKUP(A15,#REF!,9,0)),"",VLOOKUP(A15,#REF!,9,0))</f>
        <v>#REF!</v>
      </c>
      <c r="M15" s="87" t="e">
        <f t="shared" si="4"/>
        <v>#REF!</v>
      </c>
      <c r="N15" s="87" t="e">
        <f t="shared" si="3"/>
        <v>#REF!</v>
      </c>
      <c r="O15" s="87"/>
      <c r="P15" s="87"/>
    </row>
    <row r="16" spans="1:19" x14ac:dyDescent="0.2">
      <c r="A16" s="87" t="s">
        <v>94</v>
      </c>
      <c r="B16" s="87" t="str">
        <f t="shared" si="1"/>
        <v>4</v>
      </c>
      <c r="C16" s="87" t="e">
        <f>+MID(VLOOKUP(A16,#REF!,2,0),4,LEN(VLOOKUP(A16,#REF!,2,0))-4)</f>
        <v>#REF!</v>
      </c>
      <c r="D16" s="87" t="s">
        <v>72</v>
      </c>
      <c r="E16" s="87" t="e">
        <f>+VLOOKUP(A16,#REF!,3,0)</f>
        <v>#REF!</v>
      </c>
      <c r="F16" s="87" t="e">
        <f>+VLOOKUP(A16,#REF!,10,0)</f>
        <v>#REF!</v>
      </c>
      <c r="G16" s="87" t="e">
        <f>+VLOOKUP(A16,#REF!,13,0)</f>
        <v>#REF!</v>
      </c>
      <c r="H16" s="89" t="e">
        <f t="shared" si="2"/>
        <v>#REF!</v>
      </c>
      <c r="I16" s="87" t="e">
        <f t="shared" si="0"/>
        <v>#REF!</v>
      </c>
      <c r="J16" s="87" t="s">
        <v>91</v>
      </c>
      <c r="K16" s="87" t="e">
        <f>+IF(ISBLANK(VLOOKUP(A16,#REF!,5,0)),"",VLOOKUP(A16,#REF!,5,0))</f>
        <v>#REF!</v>
      </c>
      <c r="L16" s="87" t="e">
        <f>+IF(ISBLANK(VLOOKUP(A16,#REF!,9,0)),"",VLOOKUP(A16,#REF!,9,0))</f>
        <v>#REF!</v>
      </c>
      <c r="M16" s="87" t="e">
        <f t="shared" si="4"/>
        <v>#REF!</v>
      </c>
      <c r="N16" s="87" t="e">
        <f t="shared" si="3"/>
        <v>#REF!</v>
      </c>
      <c r="O16" s="87"/>
      <c r="P16" s="87"/>
    </row>
    <row r="17" spans="1:16" x14ac:dyDescent="0.2">
      <c r="A17" s="87" t="s">
        <v>95</v>
      </c>
      <c r="B17" s="87" t="str">
        <f t="shared" si="1"/>
        <v>4</v>
      </c>
      <c r="C17" s="87" t="e">
        <f>+MID(VLOOKUP(A17,#REF!,2,0),4,LEN(VLOOKUP(A17,#REF!,2,0))-4)</f>
        <v>#REF!</v>
      </c>
      <c r="D17" s="87" t="s">
        <v>72</v>
      </c>
      <c r="E17" s="87" t="e">
        <f>+VLOOKUP(A17,#REF!,3,0)</f>
        <v>#REF!</v>
      </c>
      <c r="F17" s="87" t="e">
        <f>+VLOOKUP(A17,#REF!,10,0)</f>
        <v>#REF!</v>
      </c>
      <c r="G17" s="87" t="e">
        <f>+VLOOKUP(A17,#REF!,13,0)</f>
        <v>#REF!</v>
      </c>
      <c r="H17" s="89" t="e">
        <f t="shared" si="2"/>
        <v>#REF!</v>
      </c>
      <c r="I17" s="87" t="e">
        <f t="shared" si="0"/>
        <v>#REF!</v>
      </c>
      <c r="J17" s="87" t="s">
        <v>91</v>
      </c>
      <c r="K17" s="87" t="e">
        <f>+IF(ISBLANK(VLOOKUP(A17,#REF!,5,0)),"",VLOOKUP(A17,#REF!,5,0))</f>
        <v>#REF!</v>
      </c>
      <c r="L17" s="87" t="e">
        <f>+IF(ISBLANK(VLOOKUP(A17,#REF!,9,0)),"",VLOOKUP(A17,#REF!,9,0))</f>
        <v>#REF!</v>
      </c>
      <c r="M17" s="87" t="e">
        <f t="shared" si="4"/>
        <v>#REF!</v>
      </c>
      <c r="N17" s="87" t="e">
        <f t="shared" si="3"/>
        <v>#REF!</v>
      </c>
      <c r="O17" s="87"/>
      <c r="P17" s="87"/>
    </row>
    <row r="18" spans="1:16" x14ac:dyDescent="0.2">
      <c r="A18" s="87" t="s">
        <v>96</v>
      </c>
      <c r="B18" s="87" t="str">
        <f t="shared" si="1"/>
        <v>4</v>
      </c>
      <c r="C18" s="87" t="e">
        <f>+MID(VLOOKUP(A18,#REF!,2,0),4,LEN(VLOOKUP(A18,#REF!,2,0))-4)</f>
        <v>#REF!</v>
      </c>
      <c r="D18" s="87" t="s">
        <v>72</v>
      </c>
      <c r="E18" s="87" t="e">
        <f>+VLOOKUP(A18,#REF!,3,0)</f>
        <v>#REF!</v>
      </c>
      <c r="F18" s="87" t="e">
        <f>+VLOOKUP(A18,#REF!,10,0)</f>
        <v>#REF!</v>
      </c>
      <c r="G18" s="87" t="e">
        <f>+VLOOKUP(A18,#REF!,13,0)</f>
        <v>#REF!</v>
      </c>
      <c r="H18" s="89" t="e">
        <f t="shared" si="2"/>
        <v>#REF!</v>
      </c>
      <c r="I18" s="87" t="e">
        <f t="shared" si="0"/>
        <v>#REF!</v>
      </c>
      <c r="J18" s="87" t="s">
        <v>91</v>
      </c>
      <c r="K18" s="87" t="e">
        <f>+IF(ISBLANK(VLOOKUP(A18,#REF!,5,0)),"",VLOOKUP(A18,#REF!,5,0))</f>
        <v>#REF!</v>
      </c>
      <c r="L18" s="87" t="e">
        <f>+IF(ISBLANK(VLOOKUP(A18,#REF!,9,0)),"",VLOOKUP(A18,#REF!,9,0))</f>
        <v>#REF!</v>
      </c>
      <c r="M18" s="87" t="e">
        <f t="shared" si="4"/>
        <v>#REF!</v>
      </c>
      <c r="N18" s="87" t="e">
        <f t="shared" si="3"/>
        <v>#REF!</v>
      </c>
      <c r="O18" s="87"/>
      <c r="P18" s="87"/>
    </row>
    <row r="19" spans="1:16" x14ac:dyDescent="0.2">
      <c r="A19" s="87" t="s">
        <v>97</v>
      </c>
      <c r="B19" s="87" t="str">
        <f t="shared" si="1"/>
        <v>4</v>
      </c>
      <c r="C19" s="87" t="e">
        <f>+MID(VLOOKUP(A19,#REF!,2,0),4,LEN(VLOOKUP(A19,#REF!,2,0))-4)</f>
        <v>#REF!</v>
      </c>
      <c r="D19" s="87" t="s">
        <v>72</v>
      </c>
      <c r="E19" s="87" t="e">
        <f>+VLOOKUP(A19,#REF!,3,0)</f>
        <v>#REF!</v>
      </c>
      <c r="F19" s="87" t="e">
        <f>+VLOOKUP(A19,#REF!,10,0)</f>
        <v>#REF!</v>
      </c>
      <c r="G19" s="87" t="e">
        <f>+VLOOKUP(A19,#REF!,13,0)</f>
        <v>#REF!</v>
      </c>
      <c r="H19" s="89" t="e">
        <f>+_xlfn.RANK.EQ(G19,$G$2:$G$82,1)</f>
        <v>#REF!</v>
      </c>
      <c r="I19" s="87" t="e">
        <f t="shared" si="0"/>
        <v>#REF!</v>
      </c>
      <c r="J19" s="87" t="s">
        <v>91</v>
      </c>
      <c r="K19" s="87" t="e">
        <f>+IF(ISBLANK(VLOOKUP(A19,#REF!,5,0)),"",VLOOKUP(A19,#REF!,5,0))</f>
        <v>#REF!</v>
      </c>
      <c r="L19" s="87" t="e">
        <f>+IF(ISBLANK(VLOOKUP(A19,#REF!,9,0)),"",VLOOKUP(A19,#REF!,9,0))</f>
        <v>#REF!</v>
      </c>
      <c r="M19" s="87" t="e">
        <f t="shared" si="4"/>
        <v>#REF!</v>
      </c>
      <c r="N19" s="87" t="e">
        <f>+AVERAGEIF($D$2:$D$82,D19,$M$2:$M$82)</f>
        <v>#REF!</v>
      </c>
      <c r="O19" s="87"/>
      <c r="P19" s="87"/>
    </row>
    <row r="20" spans="1:16" x14ac:dyDescent="0.2">
      <c r="A20" s="87" t="s">
        <v>98</v>
      </c>
      <c r="B20" s="87" t="str">
        <f t="shared" si="1"/>
        <v>5</v>
      </c>
      <c r="C20" s="87" t="e">
        <f>+MID(VLOOKUP(A20,#REF!,2,0),4,LEN(VLOOKUP(A20,#REF!,2,0))-4)</f>
        <v>#REF!</v>
      </c>
      <c r="D20" s="87" t="s">
        <v>72</v>
      </c>
      <c r="E20" s="87" t="e">
        <f>+VLOOKUP(A20,#REF!,3,0)</f>
        <v>#REF!</v>
      </c>
      <c r="F20" s="87" t="e">
        <f>+VLOOKUP(A20,#REF!,10,0)</f>
        <v>#REF!</v>
      </c>
      <c r="G20" s="87" t="e">
        <f>+VLOOKUP(A20,#REF!,13,0)</f>
        <v>#REF!</v>
      </c>
      <c r="H20" s="89" t="e">
        <f t="shared" si="2"/>
        <v>#REF!</v>
      </c>
      <c r="I20" s="87" t="e">
        <f t="shared" si="0"/>
        <v>#REF!</v>
      </c>
      <c r="J20" s="87" t="s">
        <v>99</v>
      </c>
      <c r="K20" s="87" t="e">
        <f>+IF(ISBLANK(VLOOKUP(A20,#REF!,5,0)),"",VLOOKUP(A20,#REF!,5,0))</f>
        <v>#REF!</v>
      </c>
      <c r="L20" s="87" t="e">
        <f>+IF(ISBLANK(VLOOKUP(A20,#REF!,9,0)),"",VLOOKUP(A20,#REF!,9,0))</f>
        <v>#REF!</v>
      </c>
      <c r="M20" s="87" t="e">
        <f t="shared" si="4"/>
        <v>#REF!</v>
      </c>
      <c r="N20" s="87" t="e">
        <f t="shared" si="3"/>
        <v>#REF!</v>
      </c>
      <c r="O20" s="87"/>
      <c r="P20" s="87"/>
    </row>
    <row r="21" spans="1:16" x14ac:dyDescent="0.2">
      <c r="A21" s="87" t="s">
        <v>100</v>
      </c>
      <c r="B21" s="87" t="str">
        <f t="shared" si="1"/>
        <v>5</v>
      </c>
      <c r="C21" s="87" t="e">
        <f>+MID(VLOOKUP(A21,#REF!,2,0),4,LEN(VLOOKUP(A21,#REF!,2,0))-4)</f>
        <v>#REF!</v>
      </c>
      <c r="D21" s="87" t="s">
        <v>72</v>
      </c>
      <c r="E21" s="87" t="e">
        <f>+VLOOKUP(A21,#REF!,3,0)</f>
        <v>#REF!</v>
      </c>
      <c r="F21" s="87" t="e">
        <f>+VLOOKUP(A21,#REF!,10,0)</f>
        <v>#REF!</v>
      </c>
      <c r="G21" s="87" t="e">
        <f>+VLOOKUP(A21,#REF!,13,0)</f>
        <v>#REF!</v>
      </c>
      <c r="H21" s="89" t="e">
        <f t="shared" si="2"/>
        <v>#REF!</v>
      </c>
      <c r="I21" s="87" t="e">
        <f t="shared" si="0"/>
        <v>#REF!</v>
      </c>
      <c r="J21" s="87" t="s">
        <v>99</v>
      </c>
      <c r="K21" s="87" t="e">
        <f>+IF(ISBLANK(VLOOKUP(A21,#REF!,5,0)),"",VLOOKUP(A21,#REF!,5,0))</f>
        <v>#REF!</v>
      </c>
      <c r="L21" s="87" t="e">
        <f>+IF(ISBLANK(VLOOKUP(A21,#REF!,9,0)),"",VLOOKUP(A21,#REF!,9,0))</f>
        <v>#REF!</v>
      </c>
      <c r="M21" s="87" t="e">
        <f t="shared" si="4"/>
        <v>#REF!</v>
      </c>
      <c r="N21" s="87" t="e">
        <f t="shared" si="3"/>
        <v>#REF!</v>
      </c>
      <c r="O21" s="87"/>
      <c r="P21" s="87"/>
    </row>
    <row r="22" spans="1:16" x14ac:dyDescent="0.2">
      <c r="A22" s="87" t="s">
        <v>101</v>
      </c>
      <c r="B22" s="87" t="str">
        <f t="shared" si="1"/>
        <v>5</v>
      </c>
      <c r="C22" s="87" t="e">
        <f>+MID(VLOOKUP(A22,#REF!,2,0),4,LEN(VLOOKUP(A22,#REF!,2,0))-4)</f>
        <v>#REF!</v>
      </c>
      <c r="D22" s="87" t="s">
        <v>72</v>
      </c>
      <c r="E22" s="87" t="e">
        <f>+VLOOKUP(A22,#REF!,3,0)</f>
        <v>#REF!</v>
      </c>
      <c r="F22" s="87" t="e">
        <f>+VLOOKUP(A22,#REF!,10,0)</f>
        <v>#REF!</v>
      </c>
      <c r="G22" s="87" t="e">
        <f>+VLOOKUP(A22,#REF!,13,0)</f>
        <v>#REF!</v>
      </c>
      <c r="H22" s="89" t="e">
        <f t="shared" si="2"/>
        <v>#REF!</v>
      </c>
      <c r="I22" s="87" t="e">
        <f t="shared" si="0"/>
        <v>#REF!</v>
      </c>
      <c r="J22" s="87" t="s">
        <v>99</v>
      </c>
      <c r="K22" s="87" t="e">
        <f>+IF(ISBLANK(VLOOKUP(A22,#REF!,5,0)),"",VLOOKUP(A22,#REF!,5,0))</f>
        <v>#REF!</v>
      </c>
      <c r="L22" s="87" t="e">
        <f>+IF(ISBLANK(VLOOKUP(A22,#REF!,9,0)),"",VLOOKUP(A22,#REF!,9,0))</f>
        <v>#REF!</v>
      </c>
      <c r="M22" s="87" t="e">
        <f t="shared" si="4"/>
        <v>#REF!</v>
      </c>
      <c r="N22" s="87" t="e">
        <f t="shared" si="3"/>
        <v>#REF!</v>
      </c>
      <c r="O22" s="87"/>
      <c r="P22" s="87"/>
    </row>
    <row r="23" spans="1:16" x14ac:dyDescent="0.2">
      <c r="A23" s="87" t="s">
        <v>102</v>
      </c>
      <c r="B23" s="87" t="str">
        <f t="shared" si="1"/>
        <v>5</v>
      </c>
      <c r="C23" s="87" t="e">
        <f>+MID(VLOOKUP(A23,#REF!,2,0),4,LEN(VLOOKUP(A23,#REF!,2,0))-4)</f>
        <v>#REF!</v>
      </c>
      <c r="D23" s="87" t="s">
        <v>72</v>
      </c>
      <c r="E23" s="87" t="e">
        <f>+VLOOKUP(A23,#REF!,3,0)</f>
        <v>#REF!</v>
      </c>
      <c r="F23" s="87" t="e">
        <f>+VLOOKUP(A23,#REF!,10,0)</f>
        <v>#REF!</v>
      </c>
      <c r="G23" s="87" t="e">
        <f>+VLOOKUP(A23,#REF!,13,0)</f>
        <v>#REF!</v>
      </c>
      <c r="H23" s="89" t="e">
        <f t="shared" si="2"/>
        <v>#REF!</v>
      </c>
      <c r="I23" s="87" t="e">
        <f t="shared" si="0"/>
        <v>#REF!</v>
      </c>
      <c r="J23" s="87" t="s">
        <v>99</v>
      </c>
      <c r="K23" s="87" t="e">
        <f>+IF(ISBLANK(VLOOKUP(A23,#REF!,5,0)),"",VLOOKUP(A23,#REF!,5,0))</f>
        <v>#REF!</v>
      </c>
      <c r="L23" s="87" t="e">
        <f>+IF(ISBLANK(VLOOKUP(A23,#REF!,9,0)),"",VLOOKUP(A23,#REF!,9,0))</f>
        <v>#REF!</v>
      </c>
      <c r="M23" s="87" t="e">
        <f t="shared" si="4"/>
        <v>#REF!</v>
      </c>
      <c r="N23" s="87" t="e">
        <f t="shared" si="3"/>
        <v>#REF!</v>
      </c>
      <c r="O23" s="87"/>
      <c r="P23" s="87"/>
    </row>
    <row r="24" spans="1:16" x14ac:dyDescent="0.2">
      <c r="A24" s="87" t="s">
        <v>103</v>
      </c>
      <c r="B24" s="87" t="str">
        <f t="shared" si="1"/>
        <v>5</v>
      </c>
      <c r="C24" s="87" t="e">
        <f>+MID(VLOOKUP(A24,#REF!,2,0),4,LEN(VLOOKUP(A24,#REF!,2,0))-4)</f>
        <v>#REF!</v>
      </c>
      <c r="D24" s="87" t="s">
        <v>72</v>
      </c>
      <c r="E24" s="87" t="e">
        <f>+VLOOKUP(A24,#REF!,3,0)</f>
        <v>#REF!</v>
      </c>
      <c r="F24" s="87" t="e">
        <f>+VLOOKUP(A24,#REF!,10,0)</f>
        <v>#REF!</v>
      </c>
      <c r="G24" s="87" t="e">
        <f>+VLOOKUP(A24,#REF!,13,0)</f>
        <v>#REF!</v>
      </c>
      <c r="H24" s="89" t="e">
        <f t="shared" si="2"/>
        <v>#REF!</v>
      </c>
      <c r="I24" s="87" t="e">
        <f t="shared" si="0"/>
        <v>#REF!</v>
      </c>
      <c r="J24" s="87" t="s">
        <v>99</v>
      </c>
      <c r="K24" s="87" t="e">
        <f>+IF(ISBLANK(VLOOKUP(A24,#REF!,5,0)),"",VLOOKUP(A24,#REF!,5,0))</f>
        <v>#REF!</v>
      </c>
      <c r="L24" s="87" t="e">
        <f>+IF(ISBLANK(VLOOKUP(A24,#REF!,9,0)),"",VLOOKUP(A24,#REF!,9,0))</f>
        <v>#REF!</v>
      </c>
      <c r="M24" s="87" t="e">
        <f t="shared" si="4"/>
        <v>#REF!</v>
      </c>
      <c r="N24" s="87" t="e">
        <f t="shared" si="3"/>
        <v>#REF!</v>
      </c>
      <c r="O24" s="87"/>
      <c r="P24" s="87"/>
    </row>
    <row r="25" spans="1:16" x14ac:dyDescent="0.2">
      <c r="A25" s="87" t="s">
        <v>104</v>
      </c>
      <c r="B25" s="87" t="str">
        <f t="shared" si="1"/>
        <v>5</v>
      </c>
      <c r="C25" s="87" t="e">
        <f>+MID(VLOOKUP(A25,#REF!,2,0),4,LEN(VLOOKUP(A25,#REF!,2,0))-4)</f>
        <v>#REF!</v>
      </c>
      <c r="D25" s="87" t="s">
        <v>72</v>
      </c>
      <c r="E25" s="87" t="e">
        <f>+VLOOKUP(A25,#REF!,3,0)</f>
        <v>#REF!</v>
      </c>
      <c r="F25" s="87" t="e">
        <f>+VLOOKUP(A25,#REF!,10,0)</f>
        <v>#REF!</v>
      </c>
      <c r="G25" s="87" t="e">
        <f>+VLOOKUP(A25,#REF!,13,0)</f>
        <v>#REF!</v>
      </c>
      <c r="H25" s="89" t="e">
        <f t="shared" si="2"/>
        <v>#REF!</v>
      </c>
      <c r="I25" s="87" t="e">
        <f t="shared" si="0"/>
        <v>#REF!</v>
      </c>
      <c r="J25" s="87" t="s">
        <v>99</v>
      </c>
      <c r="K25" s="87" t="e">
        <f>+IF(ISBLANK(VLOOKUP(A25,#REF!,5,0)),"",VLOOKUP(A25,#REF!,5,0))</f>
        <v>#REF!</v>
      </c>
      <c r="L25" s="87" t="e">
        <f>+IF(ISBLANK(VLOOKUP(A25,#REF!,9,0)),"",VLOOKUP(A25,#REF!,9,0))</f>
        <v>#REF!</v>
      </c>
      <c r="M25" s="87" t="e">
        <f t="shared" si="4"/>
        <v>#REF!</v>
      </c>
      <c r="N25" s="87" t="e">
        <f t="shared" si="3"/>
        <v>#REF!</v>
      </c>
      <c r="O25" s="87"/>
      <c r="P25" s="87"/>
    </row>
    <row r="26" spans="1:16" x14ac:dyDescent="0.2">
      <c r="A26" s="87" t="s">
        <v>105</v>
      </c>
      <c r="B26" s="87" t="str">
        <f t="shared" si="1"/>
        <v>6</v>
      </c>
      <c r="C26" s="87" t="e">
        <f>+MID(VLOOKUP(A26,#REF!,2,0),4,LEN(VLOOKUP(A26,#REF!,2,0))-4)</f>
        <v>#REF!</v>
      </c>
      <c r="D26" s="87" t="s">
        <v>58</v>
      </c>
      <c r="E26" s="87" t="e">
        <f>+VLOOKUP(A26,#REF!,3,0)</f>
        <v>#REF!</v>
      </c>
      <c r="F26" s="87" t="e">
        <f>+VLOOKUP(A26,#REF!,10,0)</f>
        <v>#REF!</v>
      </c>
      <c r="G26" s="87" t="e">
        <f>+VLOOKUP(A26,#REF!,13,0)</f>
        <v>#REF!</v>
      </c>
      <c r="H26" s="89" t="e">
        <f t="shared" si="2"/>
        <v>#REF!</v>
      </c>
      <c r="I26" s="87" t="e">
        <f t="shared" si="0"/>
        <v>#REF!</v>
      </c>
      <c r="J26" s="87" t="s">
        <v>106</v>
      </c>
      <c r="K26" s="87" t="e">
        <f>+IF(ISBLANK(VLOOKUP(A26,#REF!,5,0)),"",VLOOKUP(A26,#REF!,5,0))</f>
        <v>#REF!</v>
      </c>
      <c r="L26" s="87" t="e">
        <f>+IF(ISBLANK(VLOOKUP(A26,#REF!,9,9)),"",VLOOKUP(A26,#REF!,9,9))</f>
        <v>#REF!</v>
      </c>
      <c r="M26" s="87" t="e">
        <f t="shared" si="4"/>
        <v>#REF!</v>
      </c>
      <c r="N26" s="87" t="e">
        <f t="shared" si="3"/>
        <v>#REF!</v>
      </c>
      <c r="O26" s="87"/>
      <c r="P26" s="87"/>
    </row>
    <row r="27" spans="1:16" x14ac:dyDescent="0.2">
      <c r="A27" s="87" t="s">
        <v>107</v>
      </c>
      <c r="B27" s="87" t="str">
        <f t="shared" si="1"/>
        <v>6</v>
      </c>
      <c r="C27" s="87" t="e">
        <f>+MID(VLOOKUP(A27,#REF!,2,0),4,LEN(VLOOKUP(A27,#REF!,2,0))-4)</f>
        <v>#REF!</v>
      </c>
      <c r="D27" s="87" t="s">
        <v>58</v>
      </c>
      <c r="E27" s="87" t="e">
        <f>+VLOOKUP(A27,#REF!,3,0)</f>
        <v>#REF!</v>
      </c>
      <c r="F27" s="87" t="e">
        <f>+VLOOKUP(A27,#REF!,10,0)</f>
        <v>#REF!</v>
      </c>
      <c r="G27" s="87" t="e">
        <f>+VLOOKUP(A27,#REF!,13,0)</f>
        <v>#REF!</v>
      </c>
      <c r="H27" s="89" t="e">
        <f t="shared" si="2"/>
        <v>#REF!</v>
      </c>
      <c r="I27" s="87" t="e">
        <f t="shared" si="0"/>
        <v>#REF!</v>
      </c>
      <c r="J27" s="87" t="s">
        <v>106</v>
      </c>
      <c r="K27" s="87" t="e">
        <f>+IF(ISBLANK(VLOOKUP(A27,#REF!,5,0)),"",VLOOKUP(A27,#REF!,5,0))</f>
        <v>#REF!</v>
      </c>
      <c r="L27" s="87" t="e">
        <f>+IF(ISBLANK(VLOOKUP(A27,#REF!,9,9)),"",VLOOKUP(A27,#REF!,9,9))</f>
        <v>#REF!</v>
      </c>
      <c r="M27" s="87" t="e">
        <f t="shared" si="4"/>
        <v>#REF!</v>
      </c>
      <c r="N27" s="87" t="e">
        <f t="shared" si="3"/>
        <v>#REF!</v>
      </c>
      <c r="O27" s="87"/>
      <c r="P27" s="87"/>
    </row>
    <row r="28" spans="1:16" x14ac:dyDescent="0.2">
      <c r="A28" s="87" t="s">
        <v>108</v>
      </c>
      <c r="B28" s="87" t="str">
        <f t="shared" si="1"/>
        <v>6</v>
      </c>
      <c r="C28" s="87" t="e">
        <f>+MID(VLOOKUP(A28,#REF!,2,0),4,LEN(VLOOKUP(A28,#REF!,2,0))-4)</f>
        <v>#REF!</v>
      </c>
      <c r="D28" s="87" t="s">
        <v>58</v>
      </c>
      <c r="E28" s="87" t="e">
        <f>+VLOOKUP(A28,#REF!,3,0)</f>
        <v>#REF!</v>
      </c>
      <c r="F28" s="87" t="e">
        <f>+VLOOKUP(A28,#REF!,10,0)</f>
        <v>#REF!</v>
      </c>
      <c r="G28" s="87" t="e">
        <f>+VLOOKUP(A28,#REF!,13,0)</f>
        <v>#REF!</v>
      </c>
      <c r="H28" s="89" t="e">
        <f t="shared" si="2"/>
        <v>#REF!</v>
      </c>
      <c r="I28" s="87" t="e">
        <f t="shared" si="0"/>
        <v>#REF!</v>
      </c>
      <c r="J28" s="87" t="s">
        <v>106</v>
      </c>
      <c r="K28" s="87" t="e">
        <f>+IF(ISBLANK(VLOOKUP(A28,#REF!,5,0)),"",VLOOKUP(A28,#REF!,5,0))</f>
        <v>#REF!</v>
      </c>
      <c r="L28" s="87" t="e">
        <f>+IF(ISBLANK(VLOOKUP(A28,#REF!,9,9)),"",VLOOKUP(A28,#REF!,9,9))</f>
        <v>#REF!</v>
      </c>
      <c r="M28" s="87" t="e">
        <f t="shared" si="4"/>
        <v>#REF!</v>
      </c>
      <c r="N28" s="87" t="e">
        <f t="shared" si="3"/>
        <v>#REF!</v>
      </c>
      <c r="O28" s="87"/>
      <c r="P28" s="87"/>
    </row>
    <row r="29" spans="1:16" x14ac:dyDescent="0.2">
      <c r="A29" s="87" t="s">
        <v>109</v>
      </c>
      <c r="B29" s="87" t="str">
        <f t="shared" si="1"/>
        <v>7</v>
      </c>
      <c r="C29" s="87" t="e">
        <f>+MID(VLOOKUP(A29,#REF!,2,0),4,LEN(VLOOKUP(A29,#REF!,2,0))-4)</f>
        <v>#REF!</v>
      </c>
      <c r="D29" s="87" t="s">
        <v>58</v>
      </c>
      <c r="E29" s="87" t="e">
        <f>+VLOOKUP(A29,#REF!,3,0)</f>
        <v>#REF!</v>
      </c>
      <c r="F29" s="87" t="e">
        <f>+VLOOKUP(A29,#REF!,10,0)</f>
        <v>#REF!</v>
      </c>
      <c r="G29" s="87" t="e">
        <f>+VLOOKUP(A29,#REF!,13,0)</f>
        <v>#REF!</v>
      </c>
      <c r="H29" s="89" t="e">
        <f t="shared" si="2"/>
        <v>#REF!</v>
      </c>
      <c r="I29" s="87" t="e">
        <f t="shared" si="0"/>
        <v>#REF!</v>
      </c>
      <c r="J29" s="87" t="s">
        <v>110</v>
      </c>
      <c r="K29" s="87" t="e">
        <f>+IF(ISBLANK(VLOOKUP(A29,#REF!,5,0)),"",VLOOKUP(A29,#REF!,5,0))</f>
        <v>#REF!</v>
      </c>
      <c r="L29" s="87" t="e">
        <f>+IF(ISBLANK(VLOOKUP(A29,#REF!,9,9)),"",VLOOKUP(A29,#REF!,9,9))</f>
        <v>#REF!</v>
      </c>
      <c r="M29" s="87" t="e">
        <f t="shared" si="4"/>
        <v>#REF!</v>
      </c>
      <c r="N29" s="87" t="e">
        <f t="shared" si="3"/>
        <v>#REF!</v>
      </c>
      <c r="O29" s="87"/>
      <c r="P29" s="87"/>
    </row>
    <row r="30" spans="1:16" x14ac:dyDescent="0.2">
      <c r="A30" s="87" t="s">
        <v>111</v>
      </c>
      <c r="B30" s="87" t="str">
        <f t="shared" si="1"/>
        <v>7</v>
      </c>
      <c r="C30" s="87" t="e">
        <f>+MID(VLOOKUP(A30,#REF!,2,0),4,LEN(VLOOKUP(A30,#REF!,2,0))-4)</f>
        <v>#REF!</v>
      </c>
      <c r="D30" s="87" t="s">
        <v>58</v>
      </c>
      <c r="E30" s="87" t="e">
        <f>+VLOOKUP(A30,#REF!,3,0)</f>
        <v>#REF!</v>
      </c>
      <c r="F30" s="87" t="e">
        <f>+VLOOKUP(A30,#REF!,10,0)</f>
        <v>#REF!</v>
      </c>
      <c r="G30" s="87" t="e">
        <f>+VLOOKUP(A30,#REF!,13,0)</f>
        <v>#REF!</v>
      </c>
      <c r="H30" s="89" t="e">
        <f t="shared" si="2"/>
        <v>#REF!</v>
      </c>
      <c r="I30" s="87" t="e">
        <f t="shared" si="0"/>
        <v>#REF!</v>
      </c>
      <c r="J30" s="87" t="s">
        <v>110</v>
      </c>
      <c r="K30" s="87" t="e">
        <f>+IF(ISBLANK(VLOOKUP(A30,#REF!,5,0)),"",VLOOKUP(A30,#REF!,5,0))</f>
        <v>#REF!</v>
      </c>
      <c r="L30" s="87" t="e">
        <f>+IF(ISBLANK(VLOOKUP(A30,#REF!,9,9)),"",VLOOKUP(A30,#REF!,9,9))</f>
        <v>#REF!</v>
      </c>
      <c r="M30" s="87" t="e">
        <f t="shared" si="4"/>
        <v>#REF!</v>
      </c>
      <c r="N30" s="87" t="e">
        <f t="shared" si="3"/>
        <v>#REF!</v>
      </c>
      <c r="O30" s="87"/>
      <c r="P30" s="87"/>
    </row>
    <row r="31" spans="1:16" x14ac:dyDescent="0.2">
      <c r="A31" s="87" t="s">
        <v>112</v>
      </c>
      <c r="B31" s="87" t="str">
        <f t="shared" si="1"/>
        <v>7</v>
      </c>
      <c r="C31" s="87" t="e">
        <f>+MID(VLOOKUP(A31,#REF!,2,0),4,LEN(VLOOKUP(A31,#REF!,2,0))-4)</f>
        <v>#REF!</v>
      </c>
      <c r="D31" s="87" t="s">
        <v>58</v>
      </c>
      <c r="E31" s="87" t="e">
        <f>+VLOOKUP(A31,#REF!,3,0)</f>
        <v>#REF!</v>
      </c>
      <c r="F31" s="87" t="e">
        <f>+VLOOKUP(A31,#REF!,10,0)</f>
        <v>#REF!</v>
      </c>
      <c r="G31" s="87" t="e">
        <f>+VLOOKUP(A31,#REF!,13,0)</f>
        <v>#REF!</v>
      </c>
      <c r="H31" s="89" t="e">
        <f t="shared" si="2"/>
        <v>#REF!</v>
      </c>
      <c r="I31" s="87" t="e">
        <f t="shared" si="0"/>
        <v>#REF!</v>
      </c>
      <c r="J31" s="87" t="s">
        <v>110</v>
      </c>
      <c r="K31" s="87" t="e">
        <f>+IF(ISBLANK(VLOOKUP(A31,#REF!,5,0)),"",VLOOKUP(A31,#REF!,5,0))</f>
        <v>#REF!</v>
      </c>
      <c r="L31" s="87" t="e">
        <f>+IF(ISBLANK(VLOOKUP(A31,#REF!,9,9)),"",VLOOKUP(A31,#REF!,9,9))</f>
        <v>#REF!</v>
      </c>
      <c r="M31" s="87" t="e">
        <f t="shared" si="4"/>
        <v>#REF!</v>
      </c>
      <c r="N31" s="87" t="e">
        <f t="shared" si="3"/>
        <v>#REF!</v>
      </c>
      <c r="O31" s="87"/>
      <c r="P31" s="87"/>
    </row>
    <row r="32" spans="1:16" x14ac:dyDescent="0.2">
      <c r="A32" s="87" t="s">
        <v>113</v>
      </c>
      <c r="B32" s="87" t="str">
        <f t="shared" si="1"/>
        <v>7</v>
      </c>
      <c r="C32" s="87" t="e">
        <f>+MID(VLOOKUP(A32,#REF!,2,0),4,LEN(VLOOKUP(A32,#REF!,2,0))-4)</f>
        <v>#REF!</v>
      </c>
      <c r="D32" s="87" t="s">
        <v>58</v>
      </c>
      <c r="E32" s="87" t="e">
        <f>+VLOOKUP(A32,#REF!,3,0)</f>
        <v>#REF!</v>
      </c>
      <c r="F32" s="87" t="e">
        <f>+VLOOKUP(A32,#REF!,10,0)</f>
        <v>#REF!</v>
      </c>
      <c r="G32" s="87" t="e">
        <f>+VLOOKUP(A32,#REF!,13,0)</f>
        <v>#REF!</v>
      </c>
      <c r="H32" s="89" t="e">
        <f t="shared" si="2"/>
        <v>#REF!</v>
      </c>
      <c r="I32" s="87" t="e">
        <f t="shared" si="0"/>
        <v>#REF!</v>
      </c>
      <c r="J32" s="87" t="s">
        <v>110</v>
      </c>
      <c r="K32" s="87" t="e">
        <f>+IF(ISBLANK(VLOOKUP(A32,#REF!,5,0)),"",VLOOKUP(A32,#REF!,5,0))</f>
        <v>#REF!</v>
      </c>
      <c r="L32" s="87" t="e">
        <f>+IF(ISBLANK(VLOOKUP(A32,#REF!,9,9)),"",VLOOKUP(A32,#REF!,9,9))</f>
        <v>#REF!</v>
      </c>
      <c r="M32" s="87" t="e">
        <f t="shared" si="4"/>
        <v>#REF!</v>
      </c>
      <c r="N32" s="87" t="e">
        <f t="shared" si="3"/>
        <v>#REF!</v>
      </c>
      <c r="O32" s="87"/>
      <c r="P32" s="87"/>
    </row>
    <row r="33" spans="1:16" x14ac:dyDescent="0.2">
      <c r="A33" s="87" t="s">
        <v>114</v>
      </c>
      <c r="B33" s="87" t="str">
        <f t="shared" si="1"/>
        <v>7</v>
      </c>
      <c r="C33" s="87" t="e">
        <f>+MID(VLOOKUP(A33,#REF!,2,0),4,LEN(VLOOKUP(A33,#REF!,2,0))-4)</f>
        <v>#REF!</v>
      </c>
      <c r="D33" s="87" t="s">
        <v>58</v>
      </c>
      <c r="E33" s="87" t="e">
        <f>+VLOOKUP(A33,#REF!,3,0)</f>
        <v>#REF!</v>
      </c>
      <c r="F33" s="87" t="e">
        <f>+VLOOKUP(A33,#REF!,10,0)</f>
        <v>#REF!</v>
      </c>
      <c r="G33" s="87" t="e">
        <f>+VLOOKUP(A33,#REF!,13,0)</f>
        <v>#REF!</v>
      </c>
      <c r="H33" s="89" t="e">
        <f t="shared" si="2"/>
        <v>#REF!</v>
      </c>
      <c r="I33" s="87" t="e">
        <f t="shared" si="0"/>
        <v>#REF!</v>
      </c>
      <c r="J33" s="87" t="s">
        <v>110</v>
      </c>
      <c r="K33" s="87" t="e">
        <f>+IF(ISBLANK(VLOOKUP(A33,#REF!,5,0)),"",VLOOKUP(A33,#REF!,5,0))</f>
        <v>#REF!</v>
      </c>
      <c r="L33" s="87" t="e">
        <f>+IF(ISBLANK(VLOOKUP(A33,#REF!,9,9)),"",VLOOKUP(A33,#REF!,9,9))</f>
        <v>#REF!</v>
      </c>
      <c r="M33" s="87" t="e">
        <f t="shared" si="4"/>
        <v>#REF!</v>
      </c>
      <c r="N33" s="87" t="e">
        <f t="shared" si="3"/>
        <v>#REF!</v>
      </c>
      <c r="O33" s="87"/>
      <c r="P33" s="87"/>
    </row>
    <row r="34" spans="1:16" x14ac:dyDescent="0.2">
      <c r="A34" s="87" t="s">
        <v>115</v>
      </c>
      <c r="B34" s="87" t="str">
        <f t="shared" si="1"/>
        <v>8</v>
      </c>
      <c r="C34" s="87" t="e">
        <f>+MID(VLOOKUP(A34,#REF!,2,0),4,LEN(VLOOKUP(A34,#REF!,2,0))-4)</f>
        <v>#REF!</v>
      </c>
      <c r="D34" s="87" t="s">
        <v>58</v>
      </c>
      <c r="E34" s="87" t="e">
        <f>+VLOOKUP(A34,#REF!,3,0)</f>
        <v>#REF!</v>
      </c>
      <c r="F34" s="87" t="e">
        <f>+VLOOKUP(A34,#REF!,10,0)</f>
        <v>#REF!</v>
      </c>
      <c r="G34" s="87" t="e">
        <f>+VLOOKUP(A34,#REF!,13,0)</f>
        <v>#REF!</v>
      </c>
      <c r="H34" s="89" t="e">
        <f t="shared" si="2"/>
        <v>#REF!</v>
      </c>
      <c r="I34" s="87" t="e">
        <f t="shared" ref="I34:I65" si="5">+IF(F34=$F$2,$P$4,IF(F34=$F$3,$P$2,$P$3))</f>
        <v>#REF!</v>
      </c>
      <c r="J34" s="87" t="s">
        <v>116</v>
      </c>
      <c r="K34" s="87" t="e">
        <f>+IF(ISBLANK(VLOOKUP(A34,#REF!,5,0)),"",VLOOKUP(A34,#REF!,5,0))</f>
        <v>#REF!</v>
      </c>
      <c r="L34" s="87" t="e">
        <f>+IF(ISBLANK(VLOOKUP(A34,#REF!,9,9)),"",VLOOKUP(A34,#REF!,9,9))</f>
        <v>#REF!</v>
      </c>
      <c r="M34" s="87" t="e">
        <f t="shared" si="4"/>
        <v>#REF!</v>
      </c>
      <c r="N34" s="87" t="e">
        <f t="shared" si="3"/>
        <v>#REF!</v>
      </c>
      <c r="O34" s="87"/>
      <c r="P34" s="87"/>
    </row>
    <row r="35" spans="1:16" x14ac:dyDescent="0.2">
      <c r="A35" s="87" t="s">
        <v>117</v>
      </c>
      <c r="B35" s="87" t="str">
        <f t="shared" si="1"/>
        <v>8</v>
      </c>
      <c r="C35" s="87" t="e">
        <f>+MID(VLOOKUP(A35,#REF!,2,0),4,LEN(VLOOKUP(A35,#REF!,2,0))-4)</f>
        <v>#REF!</v>
      </c>
      <c r="D35" s="87" t="s">
        <v>58</v>
      </c>
      <c r="E35" s="87" t="e">
        <f>+VLOOKUP(A35,#REF!,3,0)</f>
        <v>#REF!</v>
      </c>
      <c r="F35" s="87" t="e">
        <f>+VLOOKUP(A35,#REF!,10,0)</f>
        <v>#REF!</v>
      </c>
      <c r="G35" s="87" t="e">
        <f>+VLOOKUP(A35,#REF!,13,0)</f>
        <v>#REF!</v>
      </c>
      <c r="H35" s="89" t="e">
        <f t="shared" si="2"/>
        <v>#REF!</v>
      </c>
      <c r="I35" s="87" t="e">
        <f t="shared" si="5"/>
        <v>#REF!</v>
      </c>
      <c r="J35" s="87" t="s">
        <v>116</v>
      </c>
      <c r="K35" s="87" t="e">
        <f>+IF(ISBLANK(VLOOKUP(A35,#REF!,5,0)),"",VLOOKUP(A35,#REF!,5,0))</f>
        <v>#REF!</v>
      </c>
      <c r="L35" s="87" t="e">
        <f>+IF(ISBLANK(VLOOKUP(A35,#REF!,9,9)),"",VLOOKUP(A35,#REF!,9,9))</f>
        <v>#REF!</v>
      </c>
      <c r="M35" s="87" t="e">
        <f t="shared" si="4"/>
        <v>#REF!</v>
      </c>
      <c r="N35" s="87" t="e">
        <f t="shared" si="3"/>
        <v>#REF!</v>
      </c>
      <c r="O35" s="87"/>
      <c r="P35" s="87"/>
    </row>
    <row r="36" spans="1:16" x14ac:dyDescent="0.2">
      <c r="A36" s="87" t="s">
        <v>118</v>
      </c>
      <c r="B36" s="87" t="str">
        <f t="shared" si="1"/>
        <v>8</v>
      </c>
      <c r="C36" s="87" t="e">
        <f>+MID(VLOOKUP(A36,#REF!,2,0),4,LEN(VLOOKUP(A36,#REF!,2,0))-4)</f>
        <v>#REF!</v>
      </c>
      <c r="D36" s="87" t="s">
        <v>58</v>
      </c>
      <c r="E36" s="87" t="e">
        <f>+VLOOKUP(A36,#REF!,3,0)</f>
        <v>#REF!</v>
      </c>
      <c r="F36" s="87" t="e">
        <f>+VLOOKUP(A36,#REF!,10,0)</f>
        <v>#REF!</v>
      </c>
      <c r="G36" s="87" t="e">
        <f>+VLOOKUP(A36,#REF!,13,0)</f>
        <v>#REF!</v>
      </c>
      <c r="H36" s="89" t="e">
        <f t="shared" si="2"/>
        <v>#REF!</v>
      </c>
      <c r="I36" s="87" t="e">
        <f t="shared" si="5"/>
        <v>#REF!</v>
      </c>
      <c r="J36" s="87" t="s">
        <v>116</v>
      </c>
      <c r="K36" s="87" t="e">
        <f>+IF(ISBLANK(VLOOKUP(A36,#REF!,5,0)),"",VLOOKUP(A36,#REF!,5,0))</f>
        <v>#REF!</v>
      </c>
      <c r="L36" s="87" t="e">
        <f>+IF(ISBLANK(VLOOKUP(A36,#REF!,9,9)),"",VLOOKUP(A36,#REF!,9,9))</f>
        <v>#REF!</v>
      </c>
      <c r="M36" s="87" t="e">
        <f t="shared" si="4"/>
        <v>#REF!</v>
      </c>
      <c r="N36" s="87" t="e">
        <f t="shared" si="3"/>
        <v>#REF!</v>
      </c>
      <c r="O36" s="87"/>
      <c r="P36" s="87"/>
    </row>
    <row r="37" spans="1:16" x14ac:dyDescent="0.2">
      <c r="A37" s="87" t="s">
        <v>119</v>
      </c>
      <c r="B37" s="87" t="str">
        <f t="shared" si="1"/>
        <v>8</v>
      </c>
      <c r="C37" s="87" t="e">
        <f>+MID(VLOOKUP(A37,#REF!,2,0),4,LEN(VLOOKUP(A37,#REF!,2,0))-4)</f>
        <v>#REF!</v>
      </c>
      <c r="D37" s="87" t="s">
        <v>58</v>
      </c>
      <c r="E37" s="87" t="e">
        <f>+VLOOKUP(A37,#REF!,3,0)</f>
        <v>#REF!</v>
      </c>
      <c r="F37" s="87" t="e">
        <f>+VLOOKUP(A37,#REF!,10,0)</f>
        <v>#REF!</v>
      </c>
      <c r="G37" s="87" t="e">
        <f>+VLOOKUP(A37,#REF!,13,0)</f>
        <v>#REF!</v>
      </c>
      <c r="H37" s="89" t="e">
        <f t="shared" si="2"/>
        <v>#REF!</v>
      </c>
      <c r="I37" s="87" t="e">
        <f t="shared" si="5"/>
        <v>#REF!</v>
      </c>
      <c r="J37" s="87" t="s">
        <v>116</v>
      </c>
      <c r="K37" s="87" t="e">
        <f>+IF(ISBLANK(VLOOKUP(A37,#REF!,5,0)),"",VLOOKUP(A37,#REF!,5,0))</f>
        <v>#REF!</v>
      </c>
      <c r="L37" s="87" t="e">
        <f>+IF(ISBLANK(VLOOKUP(A37,#REF!,9,9)),"",VLOOKUP(A37,#REF!,9,9))</f>
        <v>#REF!</v>
      </c>
      <c r="M37" s="87" t="e">
        <f t="shared" si="4"/>
        <v>#REF!</v>
      </c>
      <c r="N37" s="87" t="e">
        <f t="shared" si="3"/>
        <v>#REF!</v>
      </c>
      <c r="O37" s="87"/>
      <c r="P37" s="87"/>
    </row>
    <row r="38" spans="1:16" x14ac:dyDescent="0.2">
      <c r="A38" s="87" t="s">
        <v>120</v>
      </c>
      <c r="B38" s="87" t="str">
        <f t="shared" si="1"/>
        <v>9</v>
      </c>
      <c r="C38" s="87" t="e">
        <f>+MID(VLOOKUP(A38,#REF!,2,0),4,LEN(VLOOKUP(A38,#REF!,2,0))-4)</f>
        <v>#REF!</v>
      </c>
      <c r="D38" s="87" t="s">
        <v>58</v>
      </c>
      <c r="E38" s="87" t="e">
        <f>+VLOOKUP(A38,#REF!,3,0)</f>
        <v>#REF!</v>
      </c>
      <c r="F38" s="87" t="e">
        <f>+VLOOKUP(A38,#REF!,10,0)</f>
        <v>#REF!</v>
      </c>
      <c r="G38" s="87" t="e">
        <f>+VLOOKUP(A38,#REF!,13,0)</f>
        <v>#REF!</v>
      </c>
      <c r="H38" s="89" t="e">
        <f t="shared" si="2"/>
        <v>#REF!</v>
      </c>
      <c r="I38" s="87" t="e">
        <f t="shared" si="5"/>
        <v>#REF!</v>
      </c>
      <c r="J38" s="87" t="s">
        <v>121</v>
      </c>
      <c r="K38" s="87" t="e">
        <f>+IF(ISBLANK(VLOOKUP(A38,#REF!,5,0)),"",VLOOKUP(A38,#REF!,5,0))</f>
        <v>#REF!</v>
      </c>
      <c r="L38" s="87" t="e">
        <f>+IF(ISBLANK(VLOOKUP(A38,#REF!,9,9)),"",VLOOKUP(A38,#REF!,9,9))</f>
        <v>#REF!</v>
      </c>
      <c r="M38" s="87" t="e">
        <f t="shared" si="4"/>
        <v>#REF!</v>
      </c>
      <c r="N38" s="87" t="e">
        <f t="shared" si="3"/>
        <v>#REF!</v>
      </c>
      <c r="O38" s="87"/>
      <c r="P38" s="87"/>
    </row>
    <row r="39" spans="1:16" x14ac:dyDescent="0.2">
      <c r="A39" s="87" t="s">
        <v>122</v>
      </c>
      <c r="B39" s="87" t="str">
        <f t="shared" si="1"/>
        <v>9</v>
      </c>
      <c r="C39" s="87" t="e">
        <f>+MID(VLOOKUP(A39,#REF!,2,0),4,LEN(VLOOKUP(A39,#REF!,2,0))-4)</f>
        <v>#REF!</v>
      </c>
      <c r="D39" s="87" t="s">
        <v>58</v>
      </c>
      <c r="E39" s="87" t="e">
        <f>+VLOOKUP(A39,#REF!,3,0)</f>
        <v>#REF!</v>
      </c>
      <c r="F39" s="87" t="e">
        <f>+VLOOKUP(A39,#REF!,10,0)</f>
        <v>#REF!</v>
      </c>
      <c r="G39" s="87" t="e">
        <f>+VLOOKUP(A39,#REF!,13,0)</f>
        <v>#REF!</v>
      </c>
      <c r="H39" s="89" t="e">
        <f t="shared" si="2"/>
        <v>#REF!</v>
      </c>
      <c r="I39" s="87" t="e">
        <f t="shared" si="5"/>
        <v>#REF!</v>
      </c>
      <c r="J39" s="87" t="s">
        <v>121</v>
      </c>
      <c r="K39" s="87" t="e">
        <f>+IF(ISBLANK(VLOOKUP(A39,#REF!,5,0)),"",VLOOKUP(A39,#REF!,5,0))</f>
        <v>#REF!</v>
      </c>
      <c r="L39" s="87" t="e">
        <f>+IF(ISBLANK(VLOOKUP(A39,#REF!,9,9)),"",VLOOKUP(A39,#REF!,9,9))</f>
        <v>#REF!</v>
      </c>
      <c r="M39" s="87" t="e">
        <f t="shared" si="4"/>
        <v>#REF!</v>
      </c>
      <c r="N39" s="87" t="e">
        <f t="shared" si="3"/>
        <v>#REF!</v>
      </c>
      <c r="O39" s="87"/>
      <c r="P39" s="87"/>
    </row>
    <row r="40" spans="1:16" x14ac:dyDescent="0.2">
      <c r="A40" s="87" t="s">
        <v>123</v>
      </c>
      <c r="B40" s="87" t="str">
        <f t="shared" si="1"/>
        <v>9</v>
      </c>
      <c r="C40" s="87" t="e">
        <f>+MID(VLOOKUP(A40,#REF!,2,0),4,LEN(VLOOKUP(A40,#REF!,2,0))-4)</f>
        <v>#REF!</v>
      </c>
      <c r="D40" s="87" t="s">
        <v>58</v>
      </c>
      <c r="E40" s="87" t="e">
        <f>+VLOOKUP(A40,#REF!,3,0)</f>
        <v>#REF!</v>
      </c>
      <c r="F40" s="87" t="e">
        <f>+VLOOKUP(A40,#REF!,10,0)</f>
        <v>#REF!</v>
      </c>
      <c r="G40" s="87" t="e">
        <f>+VLOOKUP(A40,#REF!,13,0)</f>
        <v>#REF!</v>
      </c>
      <c r="H40" s="89" t="e">
        <f t="shared" si="2"/>
        <v>#REF!</v>
      </c>
      <c r="I40" s="87" t="e">
        <f t="shared" si="5"/>
        <v>#REF!</v>
      </c>
      <c r="J40" s="87" t="s">
        <v>121</v>
      </c>
      <c r="K40" s="87" t="e">
        <f>+IF(ISBLANK(VLOOKUP(A40,#REF!,5,0)),"",VLOOKUP(A40,#REF!,5,0))</f>
        <v>#REF!</v>
      </c>
      <c r="L40" s="87" t="e">
        <f>+IF(ISBLANK(VLOOKUP(A40,#REF!,9,9)),"",VLOOKUP(A40,#REF!,9,9))</f>
        <v>#REF!</v>
      </c>
      <c r="M40" s="87" t="e">
        <f t="shared" si="4"/>
        <v>#REF!</v>
      </c>
      <c r="N40" s="87" t="e">
        <f t="shared" si="3"/>
        <v>#REF!</v>
      </c>
      <c r="O40" s="87"/>
      <c r="P40" s="87"/>
    </row>
    <row r="41" spans="1:16" x14ac:dyDescent="0.2">
      <c r="A41" s="87" t="s">
        <v>124</v>
      </c>
      <c r="B41" s="87" t="str">
        <f t="shared" si="1"/>
        <v>9</v>
      </c>
      <c r="C41" s="87" t="e">
        <f>+MID(VLOOKUP(A41,#REF!,2,0),4,LEN(VLOOKUP(A41,#REF!,2,0))-4)</f>
        <v>#REF!</v>
      </c>
      <c r="D41" s="87" t="s">
        <v>58</v>
      </c>
      <c r="E41" s="87" t="e">
        <f>+VLOOKUP(A41,#REF!,3,0)</f>
        <v>#REF!</v>
      </c>
      <c r="F41" s="87" t="e">
        <f>+VLOOKUP(A41,#REF!,10,0)</f>
        <v>#REF!</v>
      </c>
      <c r="G41" s="87" t="e">
        <f>+VLOOKUP(A41,#REF!,13,0)</f>
        <v>#REF!</v>
      </c>
      <c r="H41" s="89" t="e">
        <f t="shared" si="2"/>
        <v>#REF!</v>
      </c>
      <c r="I41" s="87" t="e">
        <f t="shared" si="5"/>
        <v>#REF!</v>
      </c>
      <c r="J41" s="87" t="s">
        <v>121</v>
      </c>
      <c r="K41" s="87" t="e">
        <f>+IF(ISBLANK(VLOOKUP(A41,#REF!,5,0)),"",VLOOKUP(A41,#REF!,5,0))</f>
        <v>#REF!</v>
      </c>
      <c r="L41" s="87" t="e">
        <f>+IF(ISBLANK(VLOOKUP(A41,#REF!,9,9)),"",VLOOKUP(A41,#REF!,9,9))</f>
        <v>#REF!</v>
      </c>
      <c r="M41" s="87" t="e">
        <f t="shared" si="4"/>
        <v>#REF!</v>
      </c>
      <c r="N41" s="87" t="e">
        <f t="shared" si="3"/>
        <v>#REF!</v>
      </c>
      <c r="O41" s="87"/>
      <c r="P41" s="87"/>
    </row>
    <row r="42" spans="1:16" x14ac:dyDescent="0.2">
      <c r="A42" s="87" t="s">
        <v>125</v>
      </c>
      <c r="B42" s="87" t="str">
        <f t="shared" si="1"/>
        <v>9</v>
      </c>
      <c r="C42" s="87" t="e">
        <f>+MID(VLOOKUP(A42,#REF!,2,0),4,LEN(VLOOKUP(A42,#REF!,2,0))-4)</f>
        <v>#REF!</v>
      </c>
      <c r="D42" s="87" t="s">
        <v>58</v>
      </c>
      <c r="E42" s="87" t="e">
        <f>+VLOOKUP(A42,#REF!,3,0)</f>
        <v>#REF!</v>
      </c>
      <c r="F42" s="87" t="e">
        <f>+VLOOKUP(A42,#REF!,10,0)</f>
        <v>#REF!</v>
      </c>
      <c r="G42" s="87" t="e">
        <f>+VLOOKUP(A42,#REF!,13,0)</f>
        <v>#REF!</v>
      </c>
      <c r="H42" s="89" t="e">
        <f t="shared" si="2"/>
        <v>#REF!</v>
      </c>
      <c r="I42" s="87" t="e">
        <f t="shared" si="5"/>
        <v>#REF!</v>
      </c>
      <c r="J42" s="87" t="s">
        <v>121</v>
      </c>
      <c r="K42" s="87" t="e">
        <f>+IF(ISBLANK(VLOOKUP(A42,#REF!,5,0)),"",VLOOKUP(A42,#REF!,5,0))</f>
        <v>#REF!</v>
      </c>
      <c r="L42" s="87" t="e">
        <f>+IF(ISBLANK(VLOOKUP(A42,#REF!,9,9)),"",VLOOKUP(A42,#REF!,9,9))</f>
        <v>#REF!</v>
      </c>
      <c r="M42" s="87" t="e">
        <f t="shared" si="4"/>
        <v>#REF!</v>
      </c>
      <c r="N42" s="87" t="e">
        <f t="shared" si="3"/>
        <v>#REF!</v>
      </c>
      <c r="O42" s="87"/>
      <c r="P42" s="87"/>
    </row>
    <row r="43" spans="1:16" x14ac:dyDescent="0.2">
      <c r="A43" s="87" t="s">
        <v>126</v>
      </c>
      <c r="B43" s="87" t="str">
        <f>+LEFT(A43,2)</f>
        <v>10</v>
      </c>
      <c r="C43" s="87" t="e">
        <f>+MID(VLOOKUP(A43,#REF!,2,0),5,LEN(VLOOKUP(A43,#REF!,2,0))-5)</f>
        <v>#REF!</v>
      </c>
      <c r="D43" s="87" t="s">
        <v>59</v>
      </c>
      <c r="E43" s="87" t="e">
        <f>+VLOOKUP(A43,#REF!,3,0)</f>
        <v>#REF!</v>
      </c>
      <c r="F43" s="87" t="e">
        <f>+VLOOKUP(A43,#REF!,10,0)</f>
        <v>#REF!</v>
      </c>
      <c r="G43" s="87" t="e">
        <f>+VLOOKUP(A43,#REF!,13,0)</f>
        <v>#REF!</v>
      </c>
      <c r="H43" s="89" t="e">
        <f t="shared" si="2"/>
        <v>#REF!</v>
      </c>
      <c r="I43" s="87" t="e">
        <f t="shared" si="5"/>
        <v>#REF!</v>
      </c>
      <c r="J43" s="87" t="s">
        <v>127</v>
      </c>
      <c r="K43" s="87" t="e">
        <f>+IF(ISBLANK(VLOOKUP(A43,#REF!,5,0)),"",VLOOKUP(A43,#REF!,5,0))</f>
        <v>#REF!</v>
      </c>
      <c r="L43" s="87" t="e">
        <f>+IF(ISBLANK(VLOOKUP(A43,#REF!,9,0)),"",VLOOKUP(A43,#REF!,9,0))</f>
        <v>#REF!</v>
      </c>
      <c r="M43" s="87" t="e">
        <f t="shared" si="4"/>
        <v>#REF!</v>
      </c>
      <c r="N43" s="87" t="e">
        <f t="shared" si="3"/>
        <v>#REF!</v>
      </c>
      <c r="O43" s="87"/>
      <c r="P43" s="87"/>
    </row>
    <row r="44" spans="1:16" x14ac:dyDescent="0.2">
      <c r="A44" s="87" t="s">
        <v>128</v>
      </c>
      <c r="B44" s="87" t="str">
        <f t="shared" ref="B44:B82" si="6">+LEFT(A44,2)</f>
        <v>10</v>
      </c>
      <c r="C44" s="87" t="e">
        <f>+MID(VLOOKUP(A44,#REF!,2,0),5,LEN(VLOOKUP(A44,#REF!,2,0))-5)</f>
        <v>#REF!</v>
      </c>
      <c r="D44" s="87" t="s">
        <v>59</v>
      </c>
      <c r="E44" s="87" t="e">
        <f>+VLOOKUP(A44,#REF!,3,0)</f>
        <v>#REF!</v>
      </c>
      <c r="F44" s="87" t="e">
        <f>+VLOOKUP(A44,#REF!,10,0)</f>
        <v>#REF!</v>
      </c>
      <c r="G44" s="87" t="e">
        <f>+VLOOKUP(A44,#REF!,13,0)</f>
        <v>#REF!</v>
      </c>
      <c r="H44" s="89" t="e">
        <f t="shared" si="2"/>
        <v>#REF!</v>
      </c>
      <c r="I44" s="87" t="e">
        <f t="shared" si="5"/>
        <v>#REF!</v>
      </c>
      <c r="J44" s="87" t="s">
        <v>127</v>
      </c>
      <c r="K44" s="87" t="e">
        <f>+IF(ISBLANK(VLOOKUP(A44,#REF!,5,0)),"",VLOOKUP(A44,#REF!,5,0))</f>
        <v>#REF!</v>
      </c>
      <c r="L44" s="87" t="e">
        <f>+IF(ISBLANK(VLOOKUP(A44,#REF!,9,0)),"",VLOOKUP(A44,#REF!,9,0))</f>
        <v>#REF!</v>
      </c>
      <c r="M44" s="87" t="e">
        <f t="shared" si="4"/>
        <v>#REF!</v>
      </c>
      <c r="N44" s="87" t="e">
        <f t="shared" si="3"/>
        <v>#REF!</v>
      </c>
      <c r="O44" s="87"/>
      <c r="P44" s="87"/>
    </row>
    <row r="45" spans="1:16" x14ac:dyDescent="0.2">
      <c r="A45" s="87" t="s">
        <v>129</v>
      </c>
      <c r="B45" s="87" t="str">
        <f t="shared" si="6"/>
        <v>10</v>
      </c>
      <c r="C45" s="87" t="e">
        <f>+MID(VLOOKUP(A45,#REF!,2,0),5,LEN(VLOOKUP(A45,#REF!,2,0))-5)</f>
        <v>#REF!</v>
      </c>
      <c r="D45" s="87" t="s">
        <v>59</v>
      </c>
      <c r="E45" s="87" t="e">
        <f>+VLOOKUP(A45,#REF!,3,0)</f>
        <v>#REF!</v>
      </c>
      <c r="F45" s="87" t="e">
        <f>+VLOOKUP(A45,#REF!,10,0)</f>
        <v>#REF!</v>
      </c>
      <c r="G45" s="87" t="e">
        <f>+VLOOKUP(A45,#REF!,13,0)</f>
        <v>#REF!</v>
      </c>
      <c r="H45" s="89" t="e">
        <f t="shared" si="2"/>
        <v>#REF!</v>
      </c>
      <c r="I45" s="87" t="e">
        <f t="shared" si="5"/>
        <v>#REF!</v>
      </c>
      <c r="J45" s="87" t="s">
        <v>127</v>
      </c>
      <c r="K45" s="87" t="e">
        <f>+IF(ISBLANK(VLOOKUP(A45,#REF!,5,0)),"",VLOOKUP(A45,#REF!,5,0))</f>
        <v>#REF!</v>
      </c>
      <c r="L45" s="87" t="e">
        <f>+IF(ISBLANK(VLOOKUP(A45,#REF!,9,0)),"",VLOOKUP(A45,#REF!,9,0))</f>
        <v>#REF!</v>
      </c>
      <c r="M45" s="87" t="e">
        <f t="shared" si="4"/>
        <v>#REF!</v>
      </c>
      <c r="N45" s="87" t="e">
        <f t="shared" si="3"/>
        <v>#REF!</v>
      </c>
      <c r="O45" s="87"/>
      <c r="P45" s="87"/>
    </row>
    <row r="46" spans="1:16" x14ac:dyDescent="0.2">
      <c r="A46" s="87" t="s">
        <v>130</v>
      </c>
      <c r="B46" s="87" t="str">
        <f t="shared" si="6"/>
        <v>11</v>
      </c>
      <c r="C46" s="87" t="e">
        <f>+MID(VLOOKUP(A46,#REF!,2,0),5,LEN(VLOOKUP(A46,#REF!,2,0))-5)</f>
        <v>#REF!</v>
      </c>
      <c r="D46" s="87" t="s">
        <v>59</v>
      </c>
      <c r="E46" s="87" t="e">
        <f>+VLOOKUP(A46,#REF!,3,0)</f>
        <v>#REF!</v>
      </c>
      <c r="F46" s="87" t="e">
        <f>+VLOOKUP(A46,#REF!,10,0)</f>
        <v>#REF!</v>
      </c>
      <c r="G46" s="87" t="e">
        <f>+VLOOKUP(A46,#REF!,13,0)</f>
        <v>#REF!</v>
      </c>
      <c r="H46" s="89" t="e">
        <f t="shared" si="2"/>
        <v>#REF!</v>
      </c>
      <c r="I46" s="87" t="e">
        <f t="shared" si="5"/>
        <v>#REF!</v>
      </c>
      <c r="J46" s="87" t="s">
        <v>131</v>
      </c>
      <c r="K46" s="87" t="e">
        <f>+IF(ISBLANK(VLOOKUP(A46,#REF!,5,0)),"",VLOOKUP(A46,#REF!,5,0))</f>
        <v>#REF!</v>
      </c>
      <c r="L46" s="87" t="e">
        <f>+IF(ISBLANK(VLOOKUP(A46,#REF!,9,0)),"",VLOOKUP(A46,#REF!,9,0))</f>
        <v>#REF!</v>
      </c>
      <c r="M46" s="87" t="e">
        <f t="shared" si="4"/>
        <v>#REF!</v>
      </c>
      <c r="N46" s="87" t="e">
        <f t="shared" si="3"/>
        <v>#REF!</v>
      </c>
      <c r="O46" s="87"/>
      <c r="P46" s="87"/>
    </row>
    <row r="47" spans="1:16" x14ac:dyDescent="0.2">
      <c r="A47" s="87" t="s">
        <v>132</v>
      </c>
      <c r="B47" s="87" t="str">
        <f t="shared" si="6"/>
        <v>11</v>
      </c>
      <c r="C47" s="87" t="e">
        <f>+MID(VLOOKUP(A47,#REF!,2,0),5,LEN(VLOOKUP(A47,#REF!,2,0))-5)</f>
        <v>#REF!</v>
      </c>
      <c r="D47" s="87" t="s">
        <v>59</v>
      </c>
      <c r="E47" s="87" t="e">
        <f>+VLOOKUP(A47,#REF!,3,0)</f>
        <v>#REF!</v>
      </c>
      <c r="F47" s="87" t="e">
        <f>+VLOOKUP(A47,#REF!,10,0)</f>
        <v>#REF!</v>
      </c>
      <c r="G47" s="87" t="e">
        <f>+VLOOKUP(A47,#REF!,13,0)</f>
        <v>#REF!</v>
      </c>
      <c r="H47" s="89" t="e">
        <f t="shared" si="2"/>
        <v>#REF!</v>
      </c>
      <c r="I47" s="87" t="e">
        <f t="shared" si="5"/>
        <v>#REF!</v>
      </c>
      <c r="J47" s="87" t="s">
        <v>131</v>
      </c>
      <c r="K47" s="87" t="e">
        <f>+IF(ISBLANK(VLOOKUP(A47,#REF!,5,0)),"",VLOOKUP(A47,#REF!,5,0))</f>
        <v>#REF!</v>
      </c>
      <c r="L47" s="87" t="e">
        <f>+IF(ISBLANK(VLOOKUP(A47,#REF!,9,0)),"",VLOOKUP(A47,#REF!,9,0))</f>
        <v>#REF!</v>
      </c>
      <c r="M47" s="87" t="e">
        <f t="shared" si="4"/>
        <v>#REF!</v>
      </c>
      <c r="N47" s="87" t="e">
        <f t="shared" si="3"/>
        <v>#REF!</v>
      </c>
      <c r="O47" s="87"/>
      <c r="P47" s="87"/>
    </row>
    <row r="48" spans="1:16" x14ac:dyDescent="0.2">
      <c r="A48" s="87" t="s">
        <v>133</v>
      </c>
      <c r="B48" s="87" t="str">
        <f t="shared" si="6"/>
        <v>11</v>
      </c>
      <c r="C48" s="87" t="e">
        <f>+MID(VLOOKUP(A48,#REF!,2,0),5,LEN(VLOOKUP(A48,#REF!,2,0))-5)</f>
        <v>#REF!</v>
      </c>
      <c r="D48" s="87" t="s">
        <v>59</v>
      </c>
      <c r="E48" s="87" t="e">
        <f>+VLOOKUP(A48,#REF!,3,0)</f>
        <v>#REF!</v>
      </c>
      <c r="F48" s="87" t="e">
        <f>+VLOOKUP(A48,#REF!,10,0)</f>
        <v>#REF!</v>
      </c>
      <c r="G48" s="87" t="e">
        <f>+VLOOKUP(A48,#REF!,13,0)</f>
        <v>#REF!</v>
      </c>
      <c r="H48" s="89" t="e">
        <f t="shared" si="2"/>
        <v>#REF!</v>
      </c>
      <c r="I48" s="87" t="e">
        <f t="shared" si="5"/>
        <v>#REF!</v>
      </c>
      <c r="J48" s="87" t="s">
        <v>131</v>
      </c>
      <c r="K48" s="87" t="e">
        <f>+IF(ISBLANK(VLOOKUP(A48,#REF!,5,0)),"",VLOOKUP(A48,#REF!,5,0))</f>
        <v>#REF!</v>
      </c>
      <c r="L48" s="87" t="e">
        <f>+IF(ISBLANK(VLOOKUP(A48,#REF!,9,0)),"",VLOOKUP(A48,#REF!,9,0))</f>
        <v>#REF!</v>
      </c>
      <c r="M48" s="87" t="e">
        <f t="shared" si="4"/>
        <v>#REF!</v>
      </c>
      <c r="N48" s="87" t="e">
        <f t="shared" si="3"/>
        <v>#REF!</v>
      </c>
      <c r="O48" s="87"/>
      <c r="P48" s="87"/>
    </row>
    <row r="49" spans="1:16" x14ac:dyDescent="0.2">
      <c r="A49" s="87" t="s">
        <v>134</v>
      </c>
      <c r="B49" s="87" t="str">
        <f t="shared" si="6"/>
        <v>11</v>
      </c>
      <c r="C49" s="87" t="e">
        <f>+MID(VLOOKUP(A49,#REF!,2,0),5,LEN(VLOOKUP(A49,#REF!,2,0))-5)</f>
        <v>#REF!</v>
      </c>
      <c r="D49" s="87" t="s">
        <v>59</v>
      </c>
      <c r="E49" s="87" t="e">
        <f>+VLOOKUP(A49,#REF!,3,0)</f>
        <v>#REF!</v>
      </c>
      <c r="F49" s="87" t="e">
        <f>+VLOOKUP(A49,#REF!,10,0)</f>
        <v>#REF!</v>
      </c>
      <c r="G49" s="87" t="e">
        <f>+VLOOKUP(A49,#REF!,13,0)</f>
        <v>#REF!</v>
      </c>
      <c r="H49" s="89" t="e">
        <f t="shared" si="2"/>
        <v>#REF!</v>
      </c>
      <c r="I49" s="87" t="e">
        <f t="shared" si="5"/>
        <v>#REF!</v>
      </c>
      <c r="J49" s="87" t="s">
        <v>131</v>
      </c>
      <c r="K49" s="87" t="e">
        <f>+IF(ISBLANK(VLOOKUP(A49,#REF!,5,0)),"",VLOOKUP(A49,#REF!,5,0))</f>
        <v>#REF!</v>
      </c>
      <c r="L49" s="87" t="e">
        <f>+IF(ISBLANK(VLOOKUP(A49,#REF!,9,0)),"",VLOOKUP(A49,#REF!,9,0))</f>
        <v>#REF!</v>
      </c>
      <c r="M49" s="87" t="e">
        <f t="shared" si="4"/>
        <v>#REF!</v>
      </c>
      <c r="N49" s="87" t="e">
        <f t="shared" si="3"/>
        <v>#REF!</v>
      </c>
      <c r="O49" s="87"/>
      <c r="P49" s="87"/>
    </row>
    <row r="50" spans="1:16" x14ac:dyDescent="0.2">
      <c r="A50" s="87" t="s">
        <v>135</v>
      </c>
      <c r="B50" s="87" t="str">
        <f t="shared" si="6"/>
        <v>12</v>
      </c>
      <c r="C50" s="87" t="e">
        <f>+MID(VLOOKUP(A50,#REF!,2,0),5,LEN(VLOOKUP(A50,#REF!,2,0))-5)</f>
        <v>#REF!</v>
      </c>
      <c r="D50" s="87" t="s">
        <v>59</v>
      </c>
      <c r="E50" s="87" t="e">
        <f>+VLOOKUP(A50,#REF!,3,0)</f>
        <v>#REF!</v>
      </c>
      <c r="F50" s="87" t="e">
        <f>+VLOOKUP(A50,#REF!,10,0)</f>
        <v>#REF!</v>
      </c>
      <c r="G50" s="87" t="e">
        <f>+VLOOKUP(A50,#REF!,13,0)</f>
        <v>#REF!</v>
      </c>
      <c r="H50" s="89" t="e">
        <f t="shared" si="2"/>
        <v>#REF!</v>
      </c>
      <c r="I50" s="87" t="e">
        <f t="shared" si="5"/>
        <v>#REF!</v>
      </c>
      <c r="J50" s="87" t="s">
        <v>136</v>
      </c>
      <c r="K50" s="87" t="e">
        <f>+IF(ISBLANK(VLOOKUP(A50,#REF!,5,0)),"",VLOOKUP(A50,#REF!,5,0))</f>
        <v>#REF!</v>
      </c>
      <c r="L50" s="87" t="e">
        <f>+IF(ISBLANK(VLOOKUP(A50,#REF!,9,0)),"",VLOOKUP(A50,#REF!,9,0))</f>
        <v>#REF!</v>
      </c>
      <c r="M50" s="87" t="e">
        <f t="shared" si="4"/>
        <v>#REF!</v>
      </c>
      <c r="N50" s="87" t="e">
        <f t="shared" si="3"/>
        <v>#REF!</v>
      </c>
      <c r="O50" s="87"/>
      <c r="P50" s="87"/>
    </row>
    <row r="51" spans="1:16" x14ac:dyDescent="0.2">
      <c r="A51" s="87" t="s">
        <v>137</v>
      </c>
      <c r="B51" s="87" t="str">
        <f t="shared" si="6"/>
        <v>12</v>
      </c>
      <c r="C51" s="87" t="e">
        <f>+MID(VLOOKUP(A51,#REF!,2,0),6,LEN(VLOOKUP(A51,#REF!,2,0))-6)</f>
        <v>#REF!</v>
      </c>
      <c r="D51" s="87" t="s">
        <v>59</v>
      </c>
      <c r="E51" s="87" t="e">
        <f>+VLOOKUP(A51,#REF!,3,0)</f>
        <v>#REF!</v>
      </c>
      <c r="F51" s="87" t="e">
        <f>+VLOOKUP(A51,#REF!,10,0)</f>
        <v>#REF!</v>
      </c>
      <c r="G51" s="87" t="e">
        <f>+VLOOKUP(A51,#REF!,13,0)</f>
        <v>#REF!</v>
      </c>
      <c r="H51" s="89" t="e">
        <f t="shared" si="2"/>
        <v>#REF!</v>
      </c>
      <c r="I51" s="87" t="e">
        <f t="shared" si="5"/>
        <v>#REF!</v>
      </c>
      <c r="J51" s="87" t="s">
        <v>136</v>
      </c>
      <c r="K51" s="87" t="e">
        <f>+IF(ISBLANK(VLOOKUP(A51,#REF!,5,0)),"",VLOOKUP(A51,#REF!,5,0))</f>
        <v>#REF!</v>
      </c>
      <c r="L51" s="87" t="e">
        <f>+IF(ISBLANK(VLOOKUP(A51,#REF!,9,0)),"",VLOOKUP(A51,#REF!,9,0))</f>
        <v>#REF!</v>
      </c>
      <c r="M51" s="87" t="e">
        <f t="shared" si="4"/>
        <v>#REF!</v>
      </c>
      <c r="N51" s="87" t="e">
        <f t="shared" si="3"/>
        <v>#REF!</v>
      </c>
      <c r="O51" s="87"/>
      <c r="P51" s="87"/>
    </row>
    <row r="52" spans="1:16" x14ac:dyDescent="0.2">
      <c r="A52" s="87" t="s">
        <v>138</v>
      </c>
      <c r="B52" s="87" t="str">
        <f t="shared" si="6"/>
        <v>12</v>
      </c>
      <c r="C52" s="87" t="e">
        <f>+MID(VLOOKUP(A52,#REF!,2,0),6,LEN(VLOOKUP(A52,#REF!,2,0))-6)</f>
        <v>#REF!</v>
      </c>
      <c r="D52" s="87" t="s">
        <v>59</v>
      </c>
      <c r="E52" s="87" t="e">
        <f>+VLOOKUP(A52,#REF!,3,0)</f>
        <v>#REF!</v>
      </c>
      <c r="F52" s="87" t="e">
        <f>+VLOOKUP(A52,#REF!,10,0)</f>
        <v>#REF!</v>
      </c>
      <c r="G52" s="87" t="e">
        <f>+VLOOKUP(A52,#REF!,13,0)</f>
        <v>#REF!</v>
      </c>
      <c r="H52" s="89" t="e">
        <f t="shared" si="2"/>
        <v>#REF!</v>
      </c>
      <c r="I52" s="87" t="e">
        <f t="shared" si="5"/>
        <v>#REF!</v>
      </c>
      <c r="J52" s="87" t="s">
        <v>136</v>
      </c>
      <c r="K52" s="87" t="e">
        <f>+IF(ISBLANK(VLOOKUP(A52,#REF!,5,0)),"",VLOOKUP(A52,#REF!,5,0))</f>
        <v>#REF!</v>
      </c>
      <c r="L52" s="87" t="e">
        <f>+IF(ISBLANK(VLOOKUP(A52,#REF!,9,0)),"",VLOOKUP(A52,#REF!,9,0))</f>
        <v>#REF!</v>
      </c>
      <c r="M52" s="87" t="e">
        <f t="shared" si="4"/>
        <v>#REF!</v>
      </c>
      <c r="N52" s="87" t="e">
        <f t="shared" si="3"/>
        <v>#REF!</v>
      </c>
      <c r="O52" s="87"/>
      <c r="P52" s="87"/>
    </row>
    <row r="53" spans="1:16" x14ac:dyDescent="0.2">
      <c r="A53" s="87" t="s">
        <v>139</v>
      </c>
      <c r="B53" s="87" t="str">
        <f t="shared" si="6"/>
        <v>12</v>
      </c>
      <c r="C53" s="87" t="e">
        <f>+MID(VLOOKUP(A53,#REF!,2,0),6,LEN(VLOOKUP(A53,#REF!,2,0))-6)</f>
        <v>#REF!</v>
      </c>
      <c r="D53" s="87" t="s">
        <v>59</v>
      </c>
      <c r="E53" s="87" t="e">
        <f>+VLOOKUP(A53,#REF!,3,0)</f>
        <v>#REF!</v>
      </c>
      <c r="F53" s="87" t="e">
        <f>+VLOOKUP(A53,#REF!,10,0)</f>
        <v>#REF!</v>
      </c>
      <c r="G53" s="87" t="e">
        <f>+VLOOKUP(A53,#REF!,13,0)</f>
        <v>#REF!</v>
      </c>
      <c r="H53" s="89" t="e">
        <f>+_xlfn.RANK.EQ(G53,$G$2:$G$82,1)</f>
        <v>#REF!</v>
      </c>
      <c r="I53" s="87" t="e">
        <f t="shared" si="5"/>
        <v>#REF!</v>
      </c>
      <c r="J53" s="87" t="s">
        <v>136</v>
      </c>
      <c r="K53" s="87" t="e">
        <f>+IF(ISBLANK(VLOOKUP(A53,#REF!,5,0)),"",VLOOKUP(A53,#REF!,5,0))</f>
        <v>#REF!</v>
      </c>
      <c r="L53" s="87" t="e">
        <f>+IF(ISBLANK(VLOOKUP(A53,#REF!,9,0)),"",VLOOKUP(A53,#REF!,9,0))</f>
        <v>#REF!</v>
      </c>
      <c r="M53" s="87" t="e">
        <f t="shared" si="4"/>
        <v>#REF!</v>
      </c>
      <c r="N53" s="87" t="e">
        <f>+AVERAGEIF($D$2:$D$82,D53,$M$2:$M$82)</f>
        <v>#REF!</v>
      </c>
      <c r="O53" s="87"/>
      <c r="P53" s="87"/>
    </row>
    <row r="54" spans="1:16" x14ac:dyDescent="0.2">
      <c r="A54" s="87" t="s">
        <v>140</v>
      </c>
      <c r="B54" s="87" t="str">
        <f t="shared" si="6"/>
        <v>12</v>
      </c>
      <c r="C54" s="87" t="e">
        <f>+MID(VLOOKUP(A54,#REF!,2,0),6,LEN(VLOOKUP(A54,#REF!,2,0))-6)</f>
        <v>#REF!</v>
      </c>
      <c r="D54" s="87" t="s">
        <v>59</v>
      </c>
      <c r="E54" s="87" t="e">
        <f>+VLOOKUP(A54,#REF!,3,0)</f>
        <v>#REF!</v>
      </c>
      <c r="F54" s="87" t="e">
        <f>+VLOOKUP(A54,#REF!,10,0)</f>
        <v>#REF!</v>
      </c>
      <c r="G54" s="87" t="e">
        <f>+VLOOKUP(A54,#REF!,13,0)</f>
        <v>#REF!</v>
      </c>
      <c r="H54" s="89" t="e">
        <f>+_xlfn.RANK.EQ(G54,$G$2:$G$82,1)</f>
        <v>#REF!</v>
      </c>
      <c r="I54" s="87" t="e">
        <f t="shared" si="5"/>
        <v>#REF!</v>
      </c>
      <c r="J54" s="87" t="s">
        <v>136</v>
      </c>
      <c r="K54" s="87" t="e">
        <f>+IF(ISBLANK(VLOOKUP(A54,#REF!,5,0)),"",VLOOKUP(A54,#REF!,5,0))</f>
        <v>#REF!</v>
      </c>
      <c r="L54" s="87" t="e">
        <f>+IF(ISBLANK(VLOOKUP(A54,#REF!,9,0)),"",VLOOKUP(A54,#REF!,9,0))</f>
        <v>#REF!</v>
      </c>
      <c r="M54" s="87" t="e">
        <f t="shared" si="4"/>
        <v>#REF!</v>
      </c>
      <c r="N54" s="87" t="e">
        <f>+AVERAGEIF($D$2:$D$82,D54,$M$2:$M$82)</f>
        <v>#REF!</v>
      </c>
      <c r="O54" s="87"/>
      <c r="P54" s="87"/>
    </row>
    <row r="55" spans="1:16" ht="12.75" customHeight="1" x14ac:dyDescent="0.2">
      <c r="A55" s="87" t="s">
        <v>141</v>
      </c>
      <c r="B55" s="87" t="str">
        <f t="shared" si="6"/>
        <v>13</v>
      </c>
      <c r="C55" s="87" t="e">
        <f>+MID(VLOOKUP(A55,#REF!,2,0),6,LEN(VLOOKUP(A55,#REF!,2,0))-6)</f>
        <v>#REF!</v>
      </c>
      <c r="D55" s="87" t="s">
        <v>142</v>
      </c>
      <c r="E55" s="87" t="e">
        <f>+VLOOKUP(A55,#REF!,3,0)</f>
        <v>#REF!</v>
      </c>
      <c r="F55" s="87" t="e">
        <f>+VLOOKUP(A55,#REF!,10,0)</f>
        <v>#REF!</v>
      </c>
      <c r="G55" s="87" t="e">
        <f>+VLOOKUP(A55,#REF!,13,0)</f>
        <v>#REF!</v>
      </c>
      <c r="H55" s="89" t="e">
        <f t="shared" si="2"/>
        <v>#REF!</v>
      </c>
      <c r="I55" s="87" t="e">
        <f t="shared" si="5"/>
        <v>#REF!</v>
      </c>
      <c r="J55" s="87" t="s">
        <v>143</v>
      </c>
      <c r="K55" s="87" t="e">
        <f>+IF(ISBLANK(VLOOKUP(A55,#REF!,5,0)),"",VLOOKUP(A55,#REF!,5,0))</f>
        <v>#REF!</v>
      </c>
      <c r="L55" s="87" t="e">
        <f>+IF(ISBLANK(VLOOKUP(A55,#REF!,9,0)),"",VLOOKUP(A55,#REF!,9,0))</f>
        <v>#REF!</v>
      </c>
      <c r="M55" s="87" t="e">
        <f t="shared" si="4"/>
        <v>#REF!</v>
      </c>
      <c r="N55" s="87" t="e">
        <f>+AVERAGEIF($D$2:$D$82,D55,$M$2:$M$82)</f>
        <v>#REF!</v>
      </c>
      <c r="O55" s="87"/>
      <c r="P55" s="87"/>
    </row>
    <row r="56" spans="1:16" ht="12.75" customHeight="1" x14ac:dyDescent="0.2">
      <c r="A56" s="87" t="s">
        <v>144</v>
      </c>
      <c r="B56" s="87" t="str">
        <f t="shared" si="6"/>
        <v>13</v>
      </c>
      <c r="C56" s="87" t="e">
        <f>+MID(VLOOKUP(A56,#REF!,2,0),6,LEN(VLOOKUP(A56,#REF!,2,0))-6)</f>
        <v>#REF!</v>
      </c>
      <c r="D56" s="87" t="s">
        <v>142</v>
      </c>
      <c r="E56" s="87" t="e">
        <f>+VLOOKUP(A56,#REF!,3,0)</f>
        <v>#REF!</v>
      </c>
      <c r="F56" s="87" t="e">
        <f>+VLOOKUP(A56,#REF!,10,0)</f>
        <v>#REF!</v>
      </c>
      <c r="G56" s="87" t="e">
        <f>+VLOOKUP(A56,#REF!,13,0)</f>
        <v>#REF!</v>
      </c>
      <c r="H56" s="89" t="e">
        <f t="shared" si="2"/>
        <v>#REF!</v>
      </c>
      <c r="I56" s="87" t="e">
        <f t="shared" si="5"/>
        <v>#REF!</v>
      </c>
      <c r="J56" s="87" t="s">
        <v>143</v>
      </c>
      <c r="K56" s="87" t="e">
        <f>+IF(ISBLANK(VLOOKUP(A56,#REF!,5,0)),"",VLOOKUP(A56,#REF!,5,0))</f>
        <v>#REF!</v>
      </c>
      <c r="L56" s="87" t="e">
        <f>+IF(ISBLANK(VLOOKUP(A56,#REF!,9,0)),"",VLOOKUP(A56,#REF!,9,0))</f>
        <v>#REF!</v>
      </c>
      <c r="M56" s="87" t="e">
        <f t="shared" si="4"/>
        <v>#REF!</v>
      </c>
      <c r="N56" s="87" t="e">
        <f t="shared" si="3"/>
        <v>#REF!</v>
      </c>
      <c r="O56" s="87"/>
      <c r="P56" s="87"/>
    </row>
    <row r="57" spans="1:16" ht="12.75" customHeight="1" x14ac:dyDescent="0.2">
      <c r="A57" s="87" t="s">
        <v>145</v>
      </c>
      <c r="B57" s="87" t="str">
        <f t="shared" si="6"/>
        <v>13</v>
      </c>
      <c r="C57" s="87" t="e">
        <f>+MID(VLOOKUP(A57,#REF!,2,0),6,LEN(VLOOKUP(A57,#REF!,2,0))-6)</f>
        <v>#REF!</v>
      </c>
      <c r="D57" s="87" t="s">
        <v>142</v>
      </c>
      <c r="E57" s="87" t="e">
        <f>+VLOOKUP(A57,#REF!,3,0)</f>
        <v>#REF!</v>
      </c>
      <c r="F57" s="87" t="e">
        <f>+VLOOKUP(A57,#REF!,10,0)</f>
        <v>#REF!</v>
      </c>
      <c r="G57" s="87" t="e">
        <f>+VLOOKUP(A57,#REF!,13,0)</f>
        <v>#REF!</v>
      </c>
      <c r="H57" s="89" t="e">
        <f t="shared" si="2"/>
        <v>#REF!</v>
      </c>
      <c r="I57" s="87" t="e">
        <f t="shared" si="5"/>
        <v>#REF!</v>
      </c>
      <c r="J57" s="87" t="s">
        <v>143</v>
      </c>
      <c r="K57" s="87" t="e">
        <f>+IF(ISBLANK(VLOOKUP(A57,#REF!,5,0)),"",VLOOKUP(A57,#REF!,5,0))</f>
        <v>#REF!</v>
      </c>
      <c r="L57" s="87" t="e">
        <f>+IF(ISBLANK(VLOOKUP(A57,#REF!,9,0)),"",VLOOKUP(A57,#REF!,9,0))</f>
        <v>#REF!</v>
      </c>
      <c r="M57" s="87" t="e">
        <f t="shared" si="4"/>
        <v>#REF!</v>
      </c>
      <c r="N57" s="87" t="e">
        <f t="shared" si="3"/>
        <v>#REF!</v>
      </c>
      <c r="O57" s="87"/>
      <c r="P57" s="87"/>
    </row>
    <row r="58" spans="1:16" ht="12.75" customHeight="1" x14ac:dyDescent="0.2">
      <c r="A58" s="87" t="s">
        <v>146</v>
      </c>
      <c r="B58" s="87" t="str">
        <f t="shared" si="6"/>
        <v>13</v>
      </c>
      <c r="C58" s="87" t="e">
        <f>+MID(VLOOKUP(A58,#REF!,2,0),6,LEN(VLOOKUP(A58,#REF!,2,0))-6)</f>
        <v>#REF!</v>
      </c>
      <c r="D58" s="87" t="s">
        <v>142</v>
      </c>
      <c r="E58" s="87" t="e">
        <f>+VLOOKUP(A58,#REF!,3,0)</f>
        <v>#REF!</v>
      </c>
      <c r="F58" s="87" t="e">
        <f>+VLOOKUP(A58,#REF!,10,0)</f>
        <v>#REF!</v>
      </c>
      <c r="G58" s="87" t="e">
        <f>+VLOOKUP(A58,#REF!,13,0)</f>
        <v>#REF!</v>
      </c>
      <c r="H58" s="89" t="e">
        <f t="shared" si="2"/>
        <v>#REF!</v>
      </c>
      <c r="I58" s="87" t="e">
        <f t="shared" si="5"/>
        <v>#REF!</v>
      </c>
      <c r="J58" s="87" t="s">
        <v>143</v>
      </c>
      <c r="K58" s="87" t="e">
        <f>+IF(ISBLANK(VLOOKUP(A58,#REF!,5,0)),"",VLOOKUP(A58,#REF!,5,0))</f>
        <v>#REF!</v>
      </c>
      <c r="L58" s="87" t="e">
        <f>+IF(ISBLANK(VLOOKUP(A58,#REF!,9,0)),"",VLOOKUP(A58,#REF!,9,0))</f>
        <v>#REF!</v>
      </c>
      <c r="M58" s="87" t="e">
        <f t="shared" si="4"/>
        <v>#REF!</v>
      </c>
      <c r="N58" s="87" t="e">
        <f t="shared" si="3"/>
        <v>#REF!</v>
      </c>
      <c r="O58" s="87"/>
      <c r="P58" s="87"/>
    </row>
    <row r="59" spans="1:16" ht="12.75" customHeight="1" x14ac:dyDescent="0.2">
      <c r="A59" s="87" t="s">
        <v>147</v>
      </c>
      <c r="B59" s="87" t="str">
        <f t="shared" si="6"/>
        <v>14</v>
      </c>
      <c r="C59" s="87" t="e">
        <f>+MID(VLOOKUP(A59,#REF!,2,0),6,LEN(VLOOKUP(A59,#REF!,2,0))-6)</f>
        <v>#REF!</v>
      </c>
      <c r="D59" s="87" t="s">
        <v>142</v>
      </c>
      <c r="E59" s="87" t="e">
        <f>+VLOOKUP(A59,#REF!,3,0)</f>
        <v>#REF!</v>
      </c>
      <c r="F59" s="87" t="e">
        <f>+VLOOKUP(A59,#REF!,10,0)</f>
        <v>#REF!</v>
      </c>
      <c r="G59" s="87" t="e">
        <f>+VLOOKUP(A59,#REF!,13,0)</f>
        <v>#REF!</v>
      </c>
      <c r="H59" s="89" t="e">
        <f t="shared" si="2"/>
        <v>#REF!</v>
      </c>
      <c r="I59" s="87" t="e">
        <f t="shared" si="5"/>
        <v>#REF!</v>
      </c>
      <c r="J59" s="87" t="s">
        <v>148</v>
      </c>
      <c r="K59" s="87" t="e">
        <f>+IF(ISBLANK(VLOOKUP(A59,#REF!,5,0)),"",VLOOKUP(A59,#REF!,5,0))</f>
        <v>#REF!</v>
      </c>
      <c r="L59" s="87" t="e">
        <f>+IF(ISBLANK(VLOOKUP(A59,#REF!,9,0)),"",VLOOKUP(A59,#REF!,9,0))</f>
        <v>#REF!</v>
      </c>
      <c r="M59" s="87" t="e">
        <f t="shared" si="4"/>
        <v>#REF!</v>
      </c>
      <c r="N59" s="87" t="e">
        <f t="shared" si="3"/>
        <v>#REF!</v>
      </c>
      <c r="O59" s="87"/>
      <c r="P59" s="87"/>
    </row>
    <row r="60" spans="1:16" ht="12.75" customHeight="1" x14ac:dyDescent="0.2">
      <c r="A60" s="87" t="s">
        <v>149</v>
      </c>
      <c r="B60" s="87" t="str">
        <f t="shared" si="6"/>
        <v>14</v>
      </c>
      <c r="C60" s="87" t="e">
        <f>+MID(VLOOKUP(A60,#REF!,2,0),6,LEN(VLOOKUP(A60,#REF!,2,0))-6)</f>
        <v>#REF!</v>
      </c>
      <c r="D60" s="87" t="s">
        <v>142</v>
      </c>
      <c r="E60" s="87" t="e">
        <f>+VLOOKUP(A60,#REF!,3,0)</f>
        <v>#REF!</v>
      </c>
      <c r="F60" s="87" t="e">
        <f>+VLOOKUP(A60,#REF!,10,0)</f>
        <v>#REF!</v>
      </c>
      <c r="G60" s="87" t="e">
        <f>+VLOOKUP(A60,#REF!,13,0)</f>
        <v>#REF!</v>
      </c>
      <c r="H60" s="89" t="e">
        <f t="shared" si="2"/>
        <v>#REF!</v>
      </c>
      <c r="I60" s="87" t="e">
        <f t="shared" si="5"/>
        <v>#REF!</v>
      </c>
      <c r="J60" s="87" t="s">
        <v>148</v>
      </c>
      <c r="K60" s="87" t="e">
        <f>+IF(ISBLANK(VLOOKUP(A60,#REF!,5,0)),"",VLOOKUP(A60,#REF!,5,0))</f>
        <v>#REF!</v>
      </c>
      <c r="L60" s="87" t="e">
        <f>+IF(ISBLANK(VLOOKUP(A60,#REF!,9,0)),"",VLOOKUP(A60,#REF!,9,0))</f>
        <v>#REF!</v>
      </c>
      <c r="M60" s="87" t="e">
        <f t="shared" si="4"/>
        <v>#REF!</v>
      </c>
      <c r="N60" s="87" t="e">
        <f t="shared" si="3"/>
        <v>#REF!</v>
      </c>
      <c r="O60" s="87"/>
      <c r="P60" s="87"/>
    </row>
    <row r="61" spans="1:16" ht="12.75" customHeight="1" x14ac:dyDescent="0.2">
      <c r="A61" s="87" t="s">
        <v>150</v>
      </c>
      <c r="B61" s="87" t="str">
        <f t="shared" si="6"/>
        <v>14</v>
      </c>
      <c r="C61" s="87" t="e">
        <f>+MID(VLOOKUP(A61,#REF!,2,0),6,LEN(VLOOKUP(A61,#REF!,2,0))-6)</f>
        <v>#REF!</v>
      </c>
      <c r="D61" s="87" t="s">
        <v>142</v>
      </c>
      <c r="E61" s="87" t="e">
        <f>+VLOOKUP(A61,#REF!,3,0)</f>
        <v>#REF!</v>
      </c>
      <c r="F61" s="87" t="e">
        <f>+VLOOKUP(A61,#REF!,10,0)</f>
        <v>#REF!</v>
      </c>
      <c r="G61" s="87" t="e">
        <f>+VLOOKUP(A61,#REF!,13,0)</f>
        <v>#REF!</v>
      </c>
      <c r="H61" s="89" t="e">
        <f t="shared" si="2"/>
        <v>#REF!</v>
      </c>
      <c r="I61" s="87" t="e">
        <f t="shared" si="5"/>
        <v>#REF!</v>
      </c>
      <c r="J61" s="87" t="s">
        <v>148</v>
      </c>
      <c r="K61" s="87" t="e">
        <f>+IF(ISBLANK(VLOOKUP(A61,#REF!,5,0)),"",VLOOKUP(A61,#REF!,5,0))</f>
        <v>#REF!</v>
      </c>
      <c r="L61" s="87" t="e">
        <f>+IF(ISBLANK(VLOOKUP(A61,#REF!,9,0)),"",VLOOKUP(A61,#REF!,9,0))</f>
        <v>#REF!</v>
      </c>
      <c r="M61" s="87" t="e">
        <f t="shared" si="4"/>
        <v>#REF!</v>
      </c>
      <c r="N61" s="87" t="e">
        <f t="shared" si="3"/>
        <v>#REF!</v>
      </c>
      <c r="O61" s="87"/>
      <c r="P61" s="87"/>
    </row>
    <row r="62" spans="1:16" ht="12.75" customHeight="1" x14ac:dyDescent="0.2">
      <c r="A62" s="87" t="s">
        <v>151</v>
      </c>
      <c r="B62" s="87" t="str">
        <f t="shared" si="6"/>
        <v>14</v>
      </c>
      <c r="C62" s="87" t="e">
        <f>+MID(VLOOKUP(A62,#REF!,2,0),6,LEN(VLOOKUP(A62,#REF!,2,0))-6)</f>
        <v>#REF!</v>
      </c>
      <c r="D62" s="87" t="s">
        <v>142</v>
      </c>
      <c r="E62" s="87" t="e">
        <f>+VLOOKUP(A62,#REF!,3,0)</f>
        <v>#REF!</v>
      </c>
      <c r="F62" s="87" t="e">
        <f>+VLOOKUP(A62,#REF!,10,0)</f>
        <v>#REF!</v>
      </c>
      <c r="G62" s="87" t="e">
        <f>+VLOOKUP(A62,#REF!,13,0)</f>
        <v>#REF!</v>
      </c>
      <c r="H62" s="89" t="e">
        <f t="shared" si="2"/>
        <v>#REF!</v>
      </c>
      <c r="I62" s="87" t="e">
        <f t="shared" si="5"/>
        <v>#REF!</v>
      </c>
      <c r="J62" s="87" t="s">
        <v>148</v>
      </c>
      <c r="K62" s="87" t="e">
        <f>+IF(ISBLANK(VLOOKUP(A62,#REF!,5,0)),"",VLOOKUP(A62,#REF!,5,0))</f>
        <v>#REF!</v>
      </c>
      <c r="L62" s="87" t="e">
        <f>+IF(ISBLANK(VLOOKUP(A62,#REF!,9,0)),"",VLOOKUP(A62,#REF!,9,0))</f>
        <v>#REF!</v>
      </c>
      <c r="M62" s="87" t="e">
        <f t="shared" si="4"/>
        <v>#REF!</v>
      </c>
      <c r="N62" s="87" t="e">
        <f t="shared" si="3"/>
        <v>#REF!</v>
      </c>
      <c r="O62" s="87"/>
      <c r="P62" s="87"/>
    </row>
    <row r="63" spans="1:16" ht="12.75" customHeight="1" x14ac:dyDescent="0.2">
      <c r="A63" s="87" t="s">
        <v>152</v>
      </c>
      <c r="B63" s="87" t="str">
        <f t="shared" si="6"/>
        <v>15</v>
      </c>
      <c r="C63" s="87" t="e">
        <f>+MID(VLOOKUP(A63,#REF!,2,0),6,LEN(VLOOKUP(A63,#REF!,2,0))-6)</f>
        <v>#REF!</v>
      </c>
      <c r="D63" s="87" t="s">
        <v>142</v>
      </c>
      <c r="E63" s="87" t="e">
        <f>+VLOOKUP(A63,#REF!,3,0)</f>
        <v>#REF!</v>
      </c>
      <c r="F63" s="87" t="e">
        <f>+VLOOKUP(A63,#REF!,10,0)</f>
        <v>#REF!</v>
      </c>
      <c r="G63" s="87" t="e">
        <f>+VLOOKUP(A63,#REF!,13,0)</f>
        <v>#REF!</v>
      </c>
      <c r="H63" s="89" t="e">
        <f t="shared" si="2"/>
        <v>#REF!</v>
      </c>
      <c r="I63" s="87" t="e">
        <f t="shared" si="5"/>
        <v>#REF!</v>
      </c>
      <c r="J63" s="87" t="s">
        <v>153</v>
      </c>
      <c r="K63" s="87" t="e">
        <f>+IF(ISBLANK(VLOOKUP(A63,#REF!,5,0)),"",VLOOKUP(A63,#REF!,5,0))</f>
        <v>#REF!</v>
      </c>
      <c r="L63" s="87" t="e">
        <f>+IF(ISBLANK(VLOOKUP(A63,#REF!,9,0)),"",VLOOKUP(A63,#REF!,9,0))</f>
        <v>#REF!</v>
      </c>
      <c r="M63" s="87" t="e">
        <f t="shared" si="4"/>
        <v>#REF!</v>
      </c>
      <c r="N63" s="87" t="e">
        <f t="shared" si="3"/>
        <v>#REF!</v>
      </c>
      <c r="O63" s="87"/>
      <c r="P63" s="87"/>
    </row>
    <row r="64" spans="1:16" x14ac:dyDescent="0.2">
      <c r="A64" s="87" t="s">
        <v>154</v>
      </c>
      <c r="B64" s="87" t="str">
        <f t="shared" si="6"/>
        <v>15</v>
      </c>
      <c r="C64" s="87" t="e">
        <f>+MID(VLOOKUP(A64,#REF!,2,0),6,LEN(VLOOKUP(A64,#REF!,2,0))-6)</f>
        <v>#REF!</v>
      </c>
      <c r="D64" s="87" t="s">
        <v>142</v>
      </c>
      <c r="E64" s="87" t="e">
        <f>+VLOOKUP(A64,#REF!,3,0)</f>
        <v>#REF!</v>
      </c>
      <c r="F64" s="87" t="e">
        <f>+VLOOKUP(A64,#REF!,10,0)</f>
        <v>#REF!</v>
      </c>
      <c r="G64" s="87" t="e">
        <f>+VLOOKUP(A64,#REF!,13,0)</f>
        <v>#REF!</v>
      </c>
      <c r="H64" s="89" t="e">
        <f t="shared" si="2"/>
        <v>#REF!</v>
      </c>
      <c r="I64" s="87" t="e">
        <f t="shared" si="5"/>
        <v>#REF!</v>
      </c>
      <c r="J64" s="87" t="s">
        <v>153</v>
      </c>
      <c r="K64" s="87" t="e">
        <f>+IF(ISBLANK(VLOOKUP(A64,#REF!,5,0)),"",VLOOKUP(A64,#REF!,5,0))</f>
        <v>#REF!</v>
      </c>
      <c r="L64" s="87" t="e">
        <f>+IF(ISBLANK(VLOOKUP(A64,#REF!,9,0)),"",VLOOKUP(A64,#REF!,9,0))</f>
        <v>#REF!</v>
      </c>
      <c r="M64" s="87" t="e">
        <f t="shared" si="4"/>
        <v>#REF!</v>
      </c>
      <c r="N64" s="87" t="e">
        <f t="shared" si="3"/>
        <v>#REF!</v>
      </c>
      <c r="O64" s="87"/>
      <c r="P64" s="87"/>
    </row>
    <row r="65" spans="1:16" x14ac:dyDescent="0.2">
      <c r="A65" s="87" t="s">
        <v>155</v>
      </c>
      <c r="B65" s="87" t="str">
        <f t="shared" si="6"/>
        <v>15</v>
      </c>
      <c r="C65" s="87" t="e">
        <f>+MID(VLOOKUP(A65,#REF!,2,0),6,LEN(VLOOKUP(A65,#REF!,2,0))-6)</f>
        <v>#REF!</v>
      </c>
      <c r="D65" s="87" t="s">
        <v>142</v>
      </c>
      <c r="E65" s="87" t="e">
        <f>+VLOOKUP(A65,#REF!,3,0)</f>
        <v>#REF!</v>
      </c>
      <c r="F65" s="87" t="e">
        <f>+VLOOKUP(A65,#REF!,10,0)</f>
        <v>#REF!</v>
      </c>
      <c r="G65" s="87" t="e">
        <f>+VLOOKUP(A65,#REF!,13,0)</f>
        <v>#REF!</v>
      </c>
      <c r="H65" s="89" t="e">
        <f t="shared" si="2"/>
        <v>#REF!</v>
      </c>
      <c r="I65" s="87" t="e">
        <f t="shared" si="5"/>
        <v>#REF!</v>
      </c>
      <c r="J65" s="87" t="s">
        <v>153</v>
      </c>
      <c r="K65" s="87" t="e">
        <f>+IF(ISBLANK(VLOOKUP(A65,#REF!,5,0)),"",VLOOKUP(A65,#REF!,5,0))</f>
        <v>#REF!</v>
      </c>
      <c r="L65" s="87" t="e">
        <f>+IF(ISBLANK(VLOOKUP(A65,#REF!,9,0)),"",VLOOKUP(A65,#REF!,9,0))</f>
        <v>#REF!</v>
      </c>
      <c r="M65" s="87" t="e">
        <f t="shared" si="4"/>
        <v>#REF!</v>
      </c>
      <c r="N65" s="87" t="e">
        <f t="shared" si="3"/>
        <v>#REF!</v>
      </c>
      <c r="O65" s="87"/>
      <c r="P65" s="87"/>
    </row>
    <row r="66" spans="1:16" x14ac:dyDescent="0.2">
      <c r="A66" s="87" t="s">
        <v>156</v>
      </c>
      <c r="B66" s="87" t="str">
        <f t="shared" si="6"/>
        <v>15</v>
      </c>
      <c r="C66" s="87" t="e">
        <f>+MID(VLOOKUP(A66,#REF!,2,0),6,LEN(VLOOKUP(A66,#REF!,2,0))-6)</f>
        <v>#REF!</v>
      </c>
      <c r="D66" s="87" t="s">
        <v>142</v>
      </c>
      <c r="E66" s="87" t="e">
        <f>+VLOOKUP(A66,#REF!,3,0)</f>
        <v>#REF!</v>
      </c>
      <c r="F66" s="87" t="e">
        <f>+VLOOKUP(A66,#REF!,10,0)</f>
        <v>#REF!</v>
      </c>
      <c r="G66" s="87" t="e">
        <f>+VLOOKUP(A66,#REF!,13,0)</f>
        <v>#REF!</v>
      </c>
      <c r="H66" s="89" t="e">
        <f t="shared" si="2"/>
        <v>#REF!</v>
      </c>
      <c r="I66" s="87" t="e">
        <f t="shared" ref="I66:I82" si="7">+IF(F66=$F$2,$P$4,IF(F66=$F$3,$P$2,$P$3))</f>
        <v>#REF!</v>
      </c>
      <c r="J66" s="87" t="s">
        <v>153</v>
      </c>
      <c r="K66" s="87" t="e">
        <f>+IF(ISBLANK(VLOOKUP(A66,#REF!,5,0)),"",VLOOKUP(A66,#REF!,5,0))</f>
        <v>#REF!</v>
      </c>
      <c r="L66" s="87" t="e">
        <f>+IF(ISBLANK(VLOOKUP(A66,#REF!,9,0)),"",VLOOKUP(A66,#REF!,9,0))</f>
        <v>#REF!</v>
      </c>
      <c r="M66" s="87" t="e">
        <f t="shared" si="4"/>
        <v>#REF!</v>
      </c>
      <c r="N66" s="87" t="e">
        <f t="shared" si="3"/>
        <v>#REF!</v>
      </c>
      <c r="O66" s="87"/>
      <c r="P66" s="87"/>
    </row>
    <row r="67" spans="1:16" x14ac:dyDescent="0.2">
      <c r="A67" s="87" t="s">
        <v>157</v>
      </c>
      <c r="B67" s="87" t="str">
        <f t="shared" si="6"/>
        <v>15</v>
      </c>
      <c r="C67" s="87" t="e">
        <f>+MID(VLOOKUP(A67,#REF!,2,0),6,LEN(VLOOKUP(A67,#REF!,2,0))-6)</f>
        <v>#REF!</v>
      </c>
      <c r="D67" s="87" t="s">
        <v>142</v>
      </c>
      <c r="E67" s="87" t="e">
        <f>+VLOOKUP(A67,#REF!,3,0)</f>
        <v>#REF!</v>
      </c>
      <c r="F67" s="87" t="e">
        <f>+VLOOKUP(A67,#REF!,10,0)</f>
        <v>#REF!</v>
      </c>
      <c r="G67" s="87" t="e">
        <f>+VLOOKUP(A67,#REF!,13,0)</f>
        <v>#REF!</v>
      </c>
      <c r="H67" s="89" t="e">
        <f t="shared" si="2"/>
        <v>#REF!</v>
      </c>
      <c r="I67" s="87" t="e">
        <f t="shared" si="7"/>
        <v>#REF!</v>
      </c>
      <c r="J67" s="87" t="s">
        <v>153</v>
      </c>
      <c r="K67" s="87" t="e">
        <f>+IF(ISBLANK(VLOOKUP(A67,#REF!,5,0)),"",VLOOKUP(A67,#REF!,5,0))</f>
        <v>#REF!</v>
      </c>
      <c r="L67" s="87" t="e">
        <f>+IF(ISBLANK(VLOOKUP(A67,#REF!,9,0)),"",VLOOKUP(A67,#REF!,9,0))</f>
        <v>#REF!</v>
      </c>
      <c r="M67" s="87" t="e">
        <f t="shared" si="4"/>
        <v>#REF!</v>
      </c>
      <c r="N67" s="87" t="e">
        <f t="shared" si="3"/>
        <v>#REF!</v>
      </c>
      <c r="O67" s="87"/>
      <c r="P67" s="87"/>
    </row>
    <row r="68" spans="1:16" x14ac:dyDescent="0.2">
      <c r="A68" s="87" t="s">
        <v>158</v>
      </c>
      <c r="B68" s="87" t="str">
        <f t="shared" si="6"/>
        <v>15</v>
      </c>
      <c r="C68" s="87" t="e">
        <f>+MID(VLOOKUP(A68,#REF!,2,0),6,LEN(VLOOKUP(A68,#REF!,2,0))-6)</f>
        <v>#REF!</v>
      </c>
      <c r="D68" s="87" t="s">
        <v>142</v>
      </c>
      <c r="E68" s="87" t="e">
        <f>+VLOOKUP(A68,#REF!,3,0)</f>
        <v>#REF!</v>
      </c>
      <c r="F68" s="87" t="e">
        <f>+VLOOKUP(A68,#REF!,10,0)</f>
        <v>#REF!</v>
      </c>
      <c r="G68" s="87" t="e">
        <f>+VLOOKUP(A68,#REF!,13,0)</f>
        <v>#REF!</v>
      </c>
      <c r="H68" s="89" t="e">
        <f t="shared" si="2"/>
        <v>#REF!</v>
      </c>
      <c r="I68" s="87" t="e">
        <f t="shared" si="7"/>
        <v>#REF!</v>
      </c>
      <c r="J68" s="87" t="s">
        <v>153</v>
      </c>
      <c r="K68" s="87" t="e">
        <f>+IF(ISBLANK(VLOOKUP(A68,#REF!,5,0)),"",VLOOKUP(A68,#REF!,5,0))</f>
        <v>#REF!</v>
      </c>
      <c r="L68" s="87" t="e">
        <f>+IF(ISBLANK(VLOOKUP(A68,#REF!,9,0)),"",VLOOKUP(A68,#REF!,9,0))</f>
        <v>#REF!</v>
      </c>
      <c r="M68" s="87" t="e">
        <f t="shared" ref="M68:M82" si="8">+IF(OR(AND(K68=1,L68=1),AND(ISBLANK(K68),ISBLANK(L68)),K68="",L68=""),0,IF(OR(AND(K68=1,L68=2),AND(K68=1,L68=3)),0.25,IF(OR(AND(K68=2,L68=2),AND(K68=3,L68=1),AND(K68=3,L68=2),AND(K68=2,L68=1)),0.5,IF(AND(K68=2,L68=3),0.75,1))))</f>
        <v>#REF!</v>
      </c>
      <c r="N68" s="87" t="e">
        <f t="shared" si="3"/>
        <v>#REF!</v>
      </c>
      <c r="O68" s="87"/>
      <c r="P68" s="87"/>
    </row>
    <row r="69" spans="1:16" x14ac:dyDescent="0.2">
      <c r="A69" s="87" t="s">
        <v>159</v>
      </c>
      <c r="B69" s="87" t="str">
        <f t="shared" si="6"/>
        <v>16</v>
      </c>
      <c r="C69" s="87" t="e">
        <f>+MID(VLOOKUP(A69,#REF!,2,0),6,LEN(VLOOKUP(A69,#REF!,2,0))-6)</f>
        <v>#REF!</v>
      </c>
      <c r="D69" s="87" t="s">
        <v>160</v>
      </c>
      <c r="E69" s="87" t="e">
        <f>+VLOOKUP(A69,#REF!,3,0)</f>
        <v>#REF!</v>
      </c>
      <c r="F69" s="87" t="e">
        <f>+VLOOKUP(A69,#REF!,10,0)</f>
        <v>#REF!</v>
      </c>
      <c r="G69" s="87" t="e">
        <f>+VLOOKUP(A69,#REF!,13,0)</f>
        <v>#REF!</v>
      </c>
      <c r="H69" s="89" t="e">
        <f t="shared" si="2"/>
        <v>#REF!</v>
      </c>
      <c r="I69" s="87" t="e">
        <f t="shared" si="7"/>
        <v>#REF!</v>
      </c>
      <c r="J69" s="87" t="s">
        <v>161</v>
      </c>
      <c r="K69" s="87" t="e">
        <f>+IF(ISBLANK(VLOOKUP(A69,#REF!,5,0)),"",VLOOKUP(A69,#REF!,5,0))</f>
        <v>#REF!</v>
      </c>
      <c r="L69" s="87" t="e">
        <f>+IF(ISBLANK(VLOOKUP(A69,#REF!,9,0)),"",VLOOKUP(A69,#REF!,9,0))</f>
        <v>#REF!</v>
      </c>
      <c r="M69" s="87" t="e">
        <f t="shared" si="8"/>
        <v>#REF!</v>
      </c>
      <c r="N69" s="87" t="e">
        <f t="shared" si="3"/>
        <v>#REF!</v>
      </c>
      <c r="O69" s="87"/>
      <c r="P69" s="87"/>
    </row>
    <row r="70" spans="1:16" x14ac:dyDescent="0.2">
      <c r="A70" s="87" t="s">
        <v>162</v>
      </c>
      <c r="B70" s="87" t="str">
        <f t="shared" si="6"/>
        <v>16</v>
      </c>
      <c r="C70" s="87" t="e">
        <f>+MID(VLOOKUP(A70,#REF!,2,0),6,LEN(VLOOKUP(A70,#REF!,2,0))-6)</f>
        <v>#REF!</v>
      </c>
      <c r="D70" s="87" t="s">
        <v>160</v>
      </c>
      <c r="E70" s="87" t="e">
        <f>+VLOOKUP(A70,#REF!,3,0)</f>
        <v>#REF!</v>
      </c>
      <c r="F70" s="87" t="e">
        <f>+VLOOKUP(A70,#REF!,10,0)</f>
        <v>#REF!</v>
      </c>
      <c r="G70" s="87" t="e">
        <f>+VLOOKUP(A70,#REF!,13,0)</f>
        <v>#REF!</v>
      </c>
      <c r="H70" s="89" t="e">
        <f t="shared" si="2"/>
        <v>#REF!</v>
      </c>
      <c r="I70" s="87" t="e">
        <f t="shared" si="7"/>
        <v>#REF!</v>
      </c>
      <c r="J70" s="87" t="s">
        <v>161</v>
      </c>
      <c r="K70" s="87" t="e">
        <f>+IF(ISBLANK(VLOOKUP(A70,#REF!,5,0)),"",VLOOKUP(A70,#REF!,5,0))</f>
        <v>#REF!</v>
      </c>
      <c r="L70" s="87" t="e">
        <f>+IF(ISBLANK(VLOOKUP(A70,#REF!,9,0)),"",VLOOKUP(A70,#REF!,9,0))</f>
        <v>#REF!</v>
      </c>
      <c r="M70" s="87" t="e">
        <f t="shared" si="8"/>
        <v>#REF!</v>
      </c>
      <c r="N70" s="87" t="e">
        <f t="shared" si="3"/>
        <v>#REF!</v>
      </c>
      <c r="O70" s="87"/>
      <c r="P70" s="87"/>
    </row>
    <row r="71" spans="1:16" x14ac:dyDescent="0.2">
      <c r="A71" s="87" t="s">
        <v>163</v>
      </c>
      <c r="B71" s="87" t="str">
        <f t="shared" si="6"/>
        <v>16</v>
      </c>
      <c r="C71" s="87" t="e">
        <f>+MID(VLOOKUP(A71,#REF!,2,0),6,LEN(VLOOKUP(A71,#REF!,2,0))-6)</f>
        <v>#REF!</v>
      </c>
      <c r="D71" s="87" t="s">
        <v>160</v>
      </c>
      <c r="E71" s="87" t="e">
        <f>+VLOOKUP(A71,#REF!,3,0)</f>
        <v>#REF!</v>
      </c>
      <c r="F71" s="87" t="e">
        <f>+VLOOKUP(A71,#REF!,10,0)</f>
        <v>#REF!</v>
      </c>
      <c r="G71" s="87" t="e">
        <f>+VLOOKUP(A71,#REF!,13,0)</f>
        <v>#REF!</v>
      </c>
      <c r="H71" s="89" t="e">
        <f t="shared" ref="H71:H82" si="9">+_xlfn.RANK.EQ(G71,$G$2:$G$82,1)</f>
        <v>#REF!</v>
      </c>
      <c r="I71" s="87" t="e">
        <f t="shared" si="7"/>
        <v>#REF!</v>
      </c>
      <c r="J71" s="87" t="s">
        <v>161</v>
      </c>
      <c r="K71" s="87" t="e">
        <f>+IF(ISBLANK(VLOOKUP(A71,#REF!,5,0)),"",VLOOKUP(A71,#REF!,5,0))</f>
        <v>#REF!</v>
      </c>
      <c r="L71" s="87" t="e">
        <f>+IF(ISBLANK(VLOOKUP(A71,#REF!,9,0)),"",VLOOKUP(A71,#REF!,9,0))</f>
        <v>#REF!</v>
      </c>
      <c r="M71" s="87" t="e">
        <f t="shared" si="8"/>
        <v>#REF!</v>
      </c>
      <c r="N71" s="87" t="e">
        <f t="shared" ref="N71:N82" si="10">+AVERAGEIF($D$2:$D$82,D71,$M$2:$M$82)</f>
        <v>#REF!</v>
      </c>
      <c r="O71" s="87"/>
      <c r="P71" s="87"/>
    </row>
    <row r="72" spans="1:16" x14ac:dyDescent="0.2">
      <c r="A72" s="87" t="s">
        <v>164</v>
      </c>
      <c r="B72" s="87" t="str">
        <f t="shared" si="6"/>
        <v>16</v>
      </c>
      <c r="C72" s="87" t="e">
        <f>+MID(VLOOKUP(A72,#REF!,2,0),6,LEN(VLOOKUP(A72,#REF!,2,0))-6)</f>
        <v>#REF!</v>
      </c>
      <c r="D72" s="87" t="s">
        <v>160</v>
      </c>
      <c r="E72" s="87" t="e">
        <f>+VLOOKUP(A72,#REF!,3,0)</f>
        <v>#REF!</v>
      </c>
      <c r="F72" s="87" t="e">
        <f>+VLOOKUP(A72,#REF!,10,0)</f>
        <v>#REF!</v>
      </c>
      <c r="G72" s="87" t="e">
        <f>+VLOOKUP(A72,#REF!,13,0)</f>
        <v>#REF!</v>
      </c>
      <c r="H72" s="89" t="e">
        <f t="shared" si="9"/>
        <v>#REF!</v>
      </c>
      <c r="I72" s="87" t="e">
        <f t="shared" si="7"/>
        <v>#REF!</v>
      </c>
      <c r="J72" s="87" t="s">
        <v>161</v>
      </c>
      <c r="K72" s="87" t="e">
        <f>+IF(ISBLANK(VLOOKUP(A72,#REF!,5,0)),"",VLOOKUP(A72,#REF!,5,0))</f>
        <v>#REF!</v>
      </c>
      <c r="L72" s="87" t="e">
        <f>+IF(ISBLANK(VLOOKUP(A72,#REF!,9,0)),"",VLOOKUP(A72,#REF!,9,0))</f>
        <v>#REF!</v>
      </c>
      <c r="M72" s="87" t="e">
        <f t="shared" si="8"/>
        <v>#REF!</v>
      </c>
      <c r="N72" s="87" t="e">
        <f t="shared" si="10"/>
        <v>#REF!</v>
      </c>
      <c r="O72" s="87"/>
      <c r="P72" s="87"/>
    </row>
    <row r="73" spans="1:16" x14ac:dyDescent="0.2">
      <c r="A73" s="87" t="s">
        <v>165</v>
      </c>
      <c r="B73" s="87" t="str">
        <f t="shared" si="6"/>
        <v>16</v>
      </c>
      <c r="C73" s="87" t="e">
        <f>+MID(VLOOKUP(A73,#REF!,2,0),6,LEN(VLOOKUP(A73,#REF!,2,0))-6)</f>
        <v>#REF!</v>
      </c>
      <c r="D73" s="87" t="s">
        <v>160</v>
      </c>
      <c r="E73" s="87" t="e">
        <f>+VLOOKUP(A73,#REF!,3,0)</f>
        <v>#REF!</v>
      </c>
      <c r="F73" s="87" t="e">
        <f>+VLOOKUP(A73,#REF!,10,0)</f>
        <v>#REF!</v>
      </c>
      <c r="G73" s="87" t="e">
        <f>+VLOOKUP(A73,#REF!,13,0)</f>
        <v>#REF!</v>
      </c>
      <c r="H73" s="89" t="e">
        <f t="shared" si="9"/>
        <v>#REF!</v>
      </c>
      <c r="I73" s="87" t="e">
        <f t="shared" si="7"/>
        <v>#REF!</v>
      </c>
      <c r="J73" s="87" t="s">
        <v>161</v>
      </c>
      <c r="K73" s="87" t="e">
        <f>+IF(ISBLANK(VLOOKUP(A73,#REF!,5,0)),"",VLOOKUP(A73,#REF!,5,0))</f>
        <v>#REF!</v>
      </c>
      <c r="L73" s="87" t="e">
        <f>+IF(ISBLANK(VLOOKUP(A73,#REF!,9,0)),"",VLOOKUP(A73,#REF!,9,0))</f>
        <v>#REF!</v>
      </c>
      <c r="M73" s="87" t="e">
        <f t="shared" si="8"/>
        <v>#REF!</v>
      </c>
      <c r="N73" s="87" t="e">
        <f t="shared" si="10"/>
        <v>#REF!</v>
      </c>
      <c r="O73" s="87"/>
      <c r="P73" s="87"/>
    </row>
    <row r="74" spans="1:16" x14ac:dyDescent="0.2">
      <c r="A74" s="87" t="s">
        <v>166</v>
      </c>
      <c r="B74" s="87" t="str">
        <f t="shared" si="6"/>
        <v>17</v>
      </c>
      <c r="C74" s="87" t="e">
        <f>+MID(VLOOKUP(A74,#REF!,2,0),6,LEN(VLOOKUP(A74,#REF!,2,0))-6)</f>
        <v>#REF!</v>
      </c>
      <c r="D74" s="87" t="s">
        <v>160</v>
      </c>
      <c r="E74" s="87" t="e">
        <f>+VLOOKUP(A74,#REF!,3,0)</f>
        <v>#REF!</v>
      </c>
      <c r="F74" s="87" t="e">
        <f>+VLOOKUP(A74,#REF!,10,0)</f>
        <v>#REF!</v>
      </c>
      <c r="G74" s="87" t="e">
        <f>+VLOOKUP(A74,#REF!,13,0)</f>
        <v>#REF!</v>
      </c>
      <c r="H74" s="89" t="e">
        <f t="shared" si="9"/>
        <v>#REF!</v>
      </c>
      <c r="I74" s="87" t="e">
        <f t="shared" si="7"/>
        <v>#REF!</v>
      </c>
      <c r="J74" s="87" t="s">
        <v>167</v>
      </c>
      <c r="K74" s="87" t="e">
        <f>+IF(ISBLANK(VLOOKUP(A74,#REF!,5,0)),"",VLOOKUP(A74,#REF!,5,0))</f>
        <v>#REF!</v>
      </c>
      <c r="L74" s="87" t="e">
        <f>+IF(ISBLANK(VLOOKUP(A74,#REF!,9,0)),"",VLOOKUP(A74,#REF!,9,0))</f>
        <v>#REF!</v>
      </c>
      <c r="M74" s="87" t="e">
        <f t="shared" si="8"/>
        <v>#REF!</v>
      </c>
      <c r="N74" s="87" t="e">
        <f t="shared" si="10"/>
        <v>#REF!</v>
      </c>
      <c r="O74" s="87"/>
      <c r="P74" s="87"/>
    </row>
    <row r="75" spans="1:16" x14ac:dyDescent="0.2">
      <c r="A75" s="87" t="s">
        <v>168</v>
      </c>
      <c r="B75" s="87" t="str">
        <f t="shared" si="6"/>
        <v>17</v>
      </c>
      <c r="C75" s="87" t="e">
        <f>+MID(VLOOKUP(A75,#REF!,2,0),6,LEN(VLOOKUP(A75,#REF!,2,0))-6)</f>
        <v>#REF!</v>
      </c>
      <c r="D75" s="87" t="s">
        <v>160</v>
      </c>
      <c r="E75" s="87" t="e">
        <f>+VLOOKUP(A75,#REF!,3,0)</f>
        <v>#REF!</v>
      </c>
      <c r="F75" s="87" t="e">
        <f>+VLOOKUP(A75,#REF!,10,0)</f>
        <v>#REF!</v>
      </c>
      <c r="G75" s="87" t="e">
        <f>+VLOOKUP(A75,#REF!,13,0)</f>
        <v>#REF!</v>
      </c>
      <c r="H75" s="89" t="e">
        <f t="shared" si="9"/>
        <v>#REF!</v>
      </c>
      <c r="I75" s="87" t="e">
        <f t="shared" si="7"/>
        <v>#REF!</v>
      </c>
      <c r="J75" s="87" t="s">
        <v>167</v>
      </c>
      <c r="K75" s="87" t="e">
        <f>+IF(ISBLANK(VLOOKUP(A75,#REF!,5,0)),"",VLOOKUP(A75,#REF!,5,0))</f>
        <v>#REF!</v>
      </c>
      <c r="L75" s="87" t="e">
        <f>+IF(ISBLANK(VLOOKUP(A75,#REF!,9,0)),"",VLOOKUP(A75,#REF!,9,0))</f>
        <v>#REF!</v>
      </c>
      <c r="M75" s="87" t="e">
        <f t="shared" si="8"/>
        <v>#REF!</v>
      </c>
      <c r="N75" s="87" t="e">
        <f t="shared" si="10"/>
        <v>#REF!</v>
      </c>
      <c r="O75" s="87"/>
      <c r="P75" s="87"/>
    </row>
    <row r="76" spans="1:16" x14ac:dyDescent="0.2">
      <c r="A76" s="87" t="s">
        <v>169</v>
      </c>
      <c r="B76" s="87" t="str">
        <f t="shared" si="6"/>
        <v>17</v>
      </c>
      <c r="C76" s="87" t="e">
        <f>+MID(VLOOKUP(A76,#REF!,2,0),6,LEN(VLOOKUP(A76,#REF!,2,0))-6)</f>
        <v>#REF!</v>
      </c>
      <c r="D76" s="87" t="s">
        <v>160</v>
      </c>
      <c r="E76" s="87" t="e">
        <f>+VLOOKUP(A76,#REF!,3,0)</f>
        <v>#REF!</v>
      </c>
      <c r="F76" s="87" t="e">
        <f>+VLOOKUP(A76,#REF!,10,0)</f>
        <v>#REF!</v>
      </c>
      <c r="G76" s="87" t="e">
        <f>+VLOOKUP(A76,#REF!,13,0)</f>
        <v>#REF!</v>
      </c>
      <c r="H76" s="89" t="e">
        <f t="shared" si="9"/>
        <v>#REF!</v>
      </c>
      <c r="I76" s="87" t="e">
        <f t="shared" si="7"/>
        <v>#REF!</v>
      </c>
      <c r="J76" s="87" t="s">
        <v>167</v>
      </c>
      <c r="K76" s="87" t="e">
        <f>+IF(ISBLANK(VLOOKUP(A76,#REF!,5,0)),"",VLOOKUP(A76,#REF!,5,0))</f>
        <v>#REF!</v>
      </c>
      <c r="L76" s="87" t="e">
        <f>+IF(ISBLANK(VLOOKUP(A76,#REF!,9,0)),"",VLOOKUP(A76,#REF!,9,0))</f>
        <v>#REF!</v>
      </c>
      <c r="M76" s="87" t="e">
        <f t="shared" si="8"/>
        <v>#REF!</v>
      </c>
      <c r="N76" s="87" t="e">
        <f t="shared" si="10"/>
        <v>#REF!</v>
      </c>
      <c r="O76" s="87"/>
      <c r="P76" s="87"/>
    </row>
    <row r="77" spans="1:16" x14ac:dyDescent="0.2">
      <c r="A77" s="87" t="s">
        <v>170</v>
      </c>
      <c r="B77" s="87" t="str">
        <f t="shared" si="6"/>
        <v>17</v>
      </c>
      <c r="C77" s="87" t="e">
        <f>+MID(VLOOKUP(A77,#REF!,2,0),6,LEN(VLOOKUP(A77,#REF!,2,0))-6)</f>
        <v>#REF!</v>
      </c>
      <c r="D77" s="87" t="s">
        <v>160</v>
      </c>
      <c r="E77" s="87" t="e">
        <f>+VLOOKUP(A77,#REF!,3,0)</f>
        <v>#REF!</v>
      </c>
      <c r="F77" s="87" t="e">
        <f>+VLOOKUP(A77,#REF!,10,0)</f>
        <v>#REF!</v>
      </c>
      <c r="G77" s="87" t="e">
        <f>+VLOOKUP(A77,#REF!,13,0)</f>
        <v>#REF!</v>
      </c>
      <c r="H77" s="89" t="e">
        <f t="shared" si="9"/>
        <v>#REF!</v>
      </c>
      <c r="I77" s="87" t="e">
        <f t="shared" si="7"/>
        <v>#REF!</v>
      </c>
      <c r="J77" s="87" t="s">
        <v>167</v>
      </c>
      <c r="K77" s="87" t="e">
        <f>+IF(ISBLANK(VLOOKUP(A77,#REF!,5,0)),"",VLOOKUP(A77,#REF!,5,0))</f>
        <v>#REF!</v>
      </c>
      <c r="L77" s="87" t="e">
        <f>+IF(ISBLANK(VLOOKUP(A77,#REF!,9,0)),"",VLOOKUP(A77,#REF!,9,0))</f>
        <v>#REF!</v>
      </c>
      <c r="M77" s="87" t="e">
        <f t="shared" si="8"/>
        <v>#REF!</v>
      </c>
      <c r="N77" s="87" t="e">
        <f t="shared" si="10"/>
        <v>#REF!</v>
      </c>
      <c r="O77" s="87"/>
      <c r="P77" s="87"/>
    </row>
    <row r="78" spans="1:16" x14ac:dyDescent="0.2">
      <c r="A78" s="87" t="s">
        <v>171</v>
      </c>
      <c r="B78" s="87" t="str">
        <f t="shared" si="6"/>
        <v>17</v>
      </c>
      <c r="C78" s="87" t="e">
        <f>+MID(VLOOKUP(A78,#REF!,2,0),6,LEN(VLOOKUP(A78,#REF!,2,0))-6)</f>
        <v>#REF!</v>
      </c>
      <c r="D78" s="87" t="s">
        <v>160</v>
      </c>
      <c r="E78" s="87" t="e">
        <f>+VLOOKUP(A78,#REF!,3,0)</f>
        <v>#REF!</v>
      </c>
      <c r="F78" s="87" t="e">
        <f>+VLOOKUP(A78,#REF!,10,0)</f>
        <v>#REF!</v>
      </c>
      <c r="G78" s="87" t="e">
        <f>+VLOOKUP(A78,#REF!,13,0)</f>
        <v>#REF!</v>
      </c>
      <c r="H78" s="89" t="e">
        <f t="shared" si="9"/>
        <v>#REF!</v>
      </c>
      <c r="I78" s="87" t="e">
        <f t="shared" si="7"/>
        <v>#REF!</v>
      </c>
      <c r="J78" s="87" t="s">
        <v>167</v>
      </c>
      <c r="K78" s="87" t="e">
        <f>+IF(ISBLANK(VLOOKUP(A78,#REF!,5,0)),"",VLOOKUP(A78,#REF!,5,0))</f>
        <v>#REF!</v>
      </c>
      <c r="L78" s="87" t="e">
        <f>+IF(ISBLANK(VLOOKUP(A78,#REF!,9,0)),"",VLOOKUP(A78,#REF!,9,0))</f>
        <v>#REF!</v>
      </c>
      <c r="M78" s="87" t="e">
        <f t="shared" si="8"/>
        <v>#REF!</v>
      </c>
      <c r="N78" s="87" t="e">
        <f t="shared" si="10"/>
        <v>#REF!</v>
      </c>
      <c r="O78" s="87"/>
      <c r="P78" s="87"/>
    </row>
    <row r="79" spans="1:16" x14ac:dyDescent="0.2">
      <c r="A79" s="87" t="s">
        <v>172</v>
      </c>
      <c r="B79" s="87" t="str">
        <f t="shared" si="6"/>
        <v>17</v>
      </c>
      <c r="C79" s="87" t="e">
        <f>+MID(VLOOKUP(A79,#REF!,2,0),6,LEN(VLOOKUP(A79,#REF!,2,0))-6)</f>
        <v>#REF!</v>
      </c>
      <c r="D79" s="87" t="s">
        <v>160</v>
      </c>
      <c r="E79" s="87" t="e">
        <f>+VLOOKUP(A79,#REF!,3,0)</f>
        <v>#REF!</v>
      </c>
      <c r="F79" s="87" t="e">
        <f>+VLOOKUP(A79,#REF!,10,0)</f>
        <v>#REF!</v>
      </c>
      <c r="G79" s="87" t="e">
        <f>+VLOOKUP(A79,#REF!,13,0)</f>
        <v>#REF!</v>
      </c>
      <c r="H79" s="89" t="e">
        <f t="shared" si="9"/>
        <v>#REF!</v>
      </c>
      <c r="I79" s="87" t="e">
        <f t="shared" si="7"/>
        <v>#REF!</v>
      </c>
      <c r="J79" s="87" t="s">
        <v>167</v>
      </c>
      <c r="K79" s="87" t="e">
        <f>+IF(ISBLANK(VLOOKUP(A79,#REF!,5,0)),"",VLOOKUP(A79,#REF!,5,0))</f>
        <v>#REF!</v>
      </c>
      <c r="L79" s="87" t="e">
        <f>+IF(ISBLANK(VLOOKUP(A79,#REF!,9,0)),"",VLOOKUP(A79,#REF!,9,0))</f>
        <v>#REF!</v>
      </c>
      <c r="M79" s="87" t="e">
        <f t="shared" si="8"/>
        <v>#REF!</v>
      </c>
      <c r="N79" s="87" t="e">
        <f t="shared" si="10"/>
        <v>#REF!</v>
      </c>
      <c r="O79" s="87"/>
      <c r="P79" s="87"/>
    </row>
    <row r="80" spans="1:16" x14ac:dyDescent="0.2">
      <c r="A80" s="87" t="s">
        <v>173</v>
      </c>
      <c r="B80" s="87" t="str">
        <f t="shared" si="6"/>
        <v>17</v>
      </c>
      <c r="C80" s="87" t="e">
        <f>+MID(VLOOKUP(A80,#REF!,2,0),6,LEN(VLOOKUP(A80,#REF!,2,0))-6)</f>
        <v>#REF!</v>
      </c>
      <c r="D80" s="87" t="s">
        <v>160</v>
      </c>
      <c r="E80" s="87" t="e">
        <f>+VLOOKUP(A80,#REF!,3,0)</f>
        <v>#REF!</v>
      </c>
      <c r="F80" s="87" t="e">
        <f>+VLOOKUP(A80,#REF!,10,0)</f>
        <v>#REF!</v>
      </c>
      <c r="G80" s="87" t="e">
        <f>+VLOOKUP(A80,#REF!,13,0)</f>
        <v>#REF!</v>
      </c>
      <c r="H80" s="89" t="e">
        <f t="shared" si="9"/>
        <v>#REF!</v>
      </c>
      <c r="I80" s="87" t="e">
        <f t="shared" si="7"/>
        <v>#REF!</v>
      </c>
      <c r="J80" s="87" t="s">
        <v>167</v>
      </c>
      <c r="K80" s="87" t="e">
        <f>+IF(ISBLANK(VLOOKUP(A80,#REF!,5,0)),"",VLOOKUP(A80,#REF!,5,0))</f>
        <v>#REF!</v>
      </c>
      <c r="L80" s="87" t="e">
        <f>+IF(ISBLANK(VLOOKUP(A80,#REF!,9,0)),"",VLOOKUP(A80,#REF!,9,0))</f>
        <v>#REF!</v>
      </c>
      <c r="M80" s="87" t="e">
        <f t="shared" si="8"/>
        <v>#REF!</v>
      </c>
      <c r="N80" s="87" t="e">
        <f t="shared" si="10"/>
        <v>#REF!</v>
      </c>
      <c r="O80" s="87"/>
      <c r="P80" s="87"/>
    </row>
    <row r="81" spans="1:16" x14ac:dyDescent="0.2">
      <c r="A81" s="87" t="s">
        <v>174</v>
      </c>
      <c r="B81" s="87" t="str">
        <f t="shared" si="6"/>
        <v>17</v>
      </c>
      <c r="C81" s="87" t="e">
        <f>+MID(VLOOKUP(A81,#REF!,2,0),6,LEN(VLOOKUP(A81,#REF!,2,0))-6)</f>
        <v>#REF!</v>
      </c>
      <c r="D81" s="87" t="s">
        <v>160</v>
      </c>
      <c r="E81" s="87" t="e">
        <f>+VLOOKUP(A81,#REF!,3,0)</f>
        <v>#REF!</v>
      </c>
      <c r="F81" s="87" t="e">
        <f>+VLOOKUP(A81,#REF!,10,0)</f>
        <v>#REF!</v>
      </c>
      <c r="G81" s="87" t="e">
        <f>+VLOOKUP(A81,#REF!,13,0)</f>
        <v>#REF!</v>
      </c>
      <c r="H81" s="89" t="e">
        <f t="shared" si="9"/>
        <v>#REF!</v>
      </c>
      <c r="I81" s="87" t="e">
        <f t="shared" si="7"/>
        <v>#REF!</v>
      </c>
      <c r="J81" s="87" t="s">
        <v>167</v>
      </c>
      <c r="K81" s="87" t="e">
        <f>+IF(ISBLANK(VLOOKUP(A81,#REF!,5,0)),"",VLOOKUP(A81,#REF!,5,0))</f>
        <v>#REF!</v>
      </c>
      <c r="L81" s="87" t="e">
        <f>+IF(ISBLANK(VLOOKUP(A81,#REF!,9,0)),"",VLOOKUP(A81,#REF!,9,0))</f>
        <v>#REF!</v>
      </c>
      <c r="M81" s="87" t="e">
        <f t="shared" si="8"/>
        <v>#REF!</v>
      </c>
      <c r="N81" s="87" t="e">
        <f t="shared" si="10"/>
        <v>#REF!</v>
      </c>
      <c r="O81" s="87"/>
      <c r="P81" s="87"/>
    </row>
    <row r="82" spans="1:16" x14ac:dyDescent="0.2">
      <c r="A82" s="87" t="s">
        <v>175</v>
      </c>
      <c r="B82" s="87" t="str">
        <f t="shared" si="6"/>
        <v>17</v>
      </c>
      <c r="C82" s="87" t="e">
        <f>+MID(VLOOKUP(A82,#REF!,2,0),6,LEN(VLOOKUP(A82,#REF!,2,0))-6)</f>
        <v>#REF!</v>
      </c>
      <c r="D82" s="87" t="s">
        <v>160</v>
      </c>
      <c r="E82" s="87" t="e">
        <f>+VLOOKUP(A82,#REF!,3,0)</f>
        <v>#REF!</v>
      </c>
      <c r="F82" s="87" t="e">
        <f>+VLOOKUP(A82,#REF!,10,0)</f>
        <v>#REF!</v>
      </c>
      <c r="G82" s="87" t="e">
        <f>+VLOOKUP(A82,#REF!,13,0)</f>
        <v>#REF!</v>
      </c>
      <c r="H82" s="89" t="e">
        <f t="shared" si="9"/>
        <v>#REF!</v>
      </c>
      <c r="I82" s="87" t="e">
        <f t="shared" si="7"/>
        <v>#REF!</v>
      </c>
      <c r="J82" s="87" t="s">
        <v>167</v>
      </c>
      <c r="K82" s="87" t="e">
        <f>+IF(ISBLANK(VLOOKUP(A82,#REF!,5,0)),"",VLOOKUP(A82,#REF!,5,0))</f>
        <v>#REF!</v>
      </c>
      <c r="L82" s="87" t="e">
        <f>+IF(ISBLANK(VLOOKUP(A82,#REF!,9,0)),"",VLOOKUP(A82,#REF!,9,0))</f>
        <v>#REF!</v>
      </c>
      <c r="M82" s="87" t="e">
        <f t="shared" si="8"/>
        <v>#REF!</v>
      </c>
      <c r="N82" s="87" t="e">
        <f t="shared" si="10"/>
        <v>#REF!</v>
      </c>
      <c r="O82" s="87"/>
      <c r="P82" s="87"/>
    </row>
  </sheetData>
  <sheetProtection password="D72A"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Instructivo</vt:lpstr>
      <vt:lpstr>CONCLUSIONES MECI</vt:lpstr>
      <vt:lpstr>Hoja1</vt:lpstr>
    </vt:vector>
  </TitlesOfParts>
  <Manager/>
  <Company>Ernst &amp; Young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 Gomez</dc:creator>
  <cp:keywords/>
  <dc:description/>
  <cp:lastModifiedBy>CONTROL INT</cp:lastModifiedBy>
  <cp:revision/>
  <dcterms:created xsi:type="dcterms:W3CDTF">2010-10-04T16:34:45Z</dcterms:created>
  <dcterms:modified xsi:type="dcterms:W3CDTF">2024-07-24T20:35:25Z</dcterms:modified>
  <cp:category/>
  <cp:contentStatus/>
</cp:coreProperties>
</file>