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TALENTO HUMANO\"/>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8" i="1"/>
  <c r="K67" i="1"/>
  <c r="K56" i="1"/>
  <c r="K39" i="1"/>
  <c r="K51" i="1"/>
  <c r="K30" i="1"/>
  <c r="K47" i="1"/>
  <c r="K20" i="1"/>
  <c r="K45" i="1"/>
  <c r="K27" i="1"/>
  <c r="K44" i="1"/>
  <c r="K48" i="1"/>
  <c r="K17" i="1"/>
  <c r="K66" i="1"/>
  <c r="K18" i="1"/>
  <c r="K69" i="1"/>
  <c r="K21" i="1"/>
  <c r="K38" i="1"/>
  <c r="K50" i="1"/>
  <c r="K31" i="1"/>
  <c r="K35" i="1"/>
  <c r="K43" i="1"/>
  <c r="K19" i="1"/>
  <c r="K60" i="1"/>
  <c r="K33" i="1"/>
  <c r="K61" i="1"/>
  <c r="K29" i="1"/>
  <c r="K54" i="1"/>
  <c r="K42" i="1"/>
  <c r="K25" i="1"/>
  <c r="K63" i="1"/>
  <c r="K49" i="1"/>
  <c r="K32" i="1"/>
  <c r="K24" i="1"/>
  <c r="K62" i="1"/>
  <c r="K23" i="1"/>
  <c r="K36" i="1"/>
  <c r="K65" i="1"/>
  <c r="K26" i="1"/>
  <c r="K41" i="1"/>
  <c r="K53" i="1"/>
  <c r="K57" i="1"/>
  <c r="K37" i="1"/>
  <c r="K55" i="1"/>
  <c r="K59" i="1"/>
  <c r="F221" i="13" l="1"/>
  <c r="F211" i="13"/>
  <c r="F212" i="13"/>
  <c r="F213" i="13"/>
  <c r="F214" i="13"/>
  <c r="F215" i="13"/>
  <c r="F216" i="13"/>
  <c r="F217" i="13"/>
  <c r="F218" i="13"/>
  <c r="F219" i="13"/>
  <c r="F220" i="13"/>
  <c r="F210" i="13"/>
  <c r="K15" i="1"/>
  <c r="K13" i="1"/>
  <c r="K12" i="1"/>
  <c r="K14" i="1"/>
  <c r="B221" i="13" a="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16" i="1"/>
  <c r="L16" i="1" s="1"/>
  <c r="K22" i="1"/>
  <c r="L22" i="1" s="1"/>
  <c r="K52" i="1"/>
  <c r="L52" i="1" s="1"/>
  <c r="K10" i="1"/>
  <c r="L10" i="1" s="1"/>
  <c r="K46" i="1"/>
  <c r="L46" i="1" s="1"/>
  <c r="K34" i="1"/>
  <c r="L34" i="1" s="1"/>
  <c r="K64" i="1"/>
  <c r="L64" i="1" s="1"/>
  <c r="K58" i="1"/>
  <c r="L58" i="1" s="1"/>
  <c r="J42" i="18" l="1"/>
  <c r="AB18" i="18"/>
  <c r="AH34" i="18"/>
  <c r="P10" i="18"/>
  <c r="V34" i="18"/>
  <c r="P42" i="18"/>
  <c r="AH18" i="18"/>
  <c r="J10" i="18"/>
  <c r="AH42" i="18"/>
  <c r="AB26" i="18"/>
  <c r="AH26" i="18"/>
  <c r="V26" i="18"/>
  <c r="J34" i="18"/>
  <c r="AB34" i="18"/>
  <c r="AB10" i="18"/>
  <c r="J18" i="18"/>
  <c r="N46" i="1"/>
  <c r="P18" i="18"/>
  <c r="AB42" i="18"/>
  <c r="J26" i="18"/>
  <c r="AH10" i="18"/>
  <c r="V18" i="18"/>
  <c r="V42" i="18"/>
  <c r="P26" i="18"/>
  <c r="V10" i="18"/>
  <c r="M46" i="1"/>
  <c r="P34" i="18"/>
  <c r="L16" i="18"/>
  <c r="R24" i="18"/>
  <c r="L8" i="18"/>
  <c r="R32" i="18"/>
  <c r="AJ16" i="18"/>
  <c r="R8" i="18"/>
  <c r="AD24" i="18"/>
  <c r="AJ32" i="18"/>
  <c r="AD8" i="18"/>
  <c r="X40" i="18"/>
  <c r="L24" i="18"/>
  <c r="N34" i="1"/>
  <c r="L32" i="18"/>
  <c r="X8" i="18"/>
  <c r="AD32" i="18"/>
  <c r="M34" i="1"/>
  <c r="R40" i="18"/>
  <c r="L40" i="18"/>
  <c r="X16" i="18"/>
  <c r="X24" i="18"/>
  <c r="X32" i="18"/>
  <c r="AJ40" i="18"/>
  <c r="R16" i="18"/>
  <c r="AD40" i="18"/>
  <c r="AJ8" i="18"/>
  <c r="AJ24" i="18"/>
  <c r="AD16" i="18"/>
  <c r="P14" i="18"/>
  <c r="V14" i="18"/>
  <c r="AH14" i="18"/>
  <c r="AH38" i="18"/>
  <c r="J14" i="18"/>
  <c r="M10" i="1"/>
  <c r="AB10" i="1" s="1"/>
  <c r="AB22" i="18"/>
  <c r="V30" i="18"/>
  <c r="AB14" i="18"/>
  <c r="P38" i="18"/>
  <c r="P22" i="18"/>
  <c r="J30" i="18"/>
  <c r="AB6" i="18"/>
  <c r="J38" i="18"/>
  <c r="AH6" i="18"/>
  <c r="V6" i="18"/>
  <c r="P6" i="18"/>
  <c r="AB38" i="18"/>
  <c r="J6" i="18"/>
  <c r="P30" i="18"/>
  <c r="AH22" i="18"/>
  <c r="AH30" i="18"/>
  <c r="J22" i="18"/>
  <c r="V38" i="18"/>
  <c r="N10" i="1"/>
  <c r="V22" i="18"/>
  <c r="AB30" i="18"/>
  <c r="X42" i="18"/>
  <c r="AD34" i="18"/>
  <c r="AD10" i="18"/>
  <c r="AD26" i="18"/>
  <c r="L42" i="18"/>
  <c r="L26" i="18"/>
  <c r="X18" i="18"/>
  <c r="R18" i="18"/>
  <c r="AJ10" i="18"/>
  <c r="AD42" i="18"/>
  <c r="AJ34" i="18"/>
  <c r="R26" i="18"/>
  <c r="M52" i="1"/>
  <c r="L18" i="18"/>
  <c r="X34" i="18"/>
  <c r="R34" i="18"/>
  <c r="L34" i="18"/>
  <c r="AJ42" i="18"/>
  <c r="R10" i="18"/>
  <c r="AJ26" i="18"/>
  <c r="R42" i="18"/>
  <c r="X26" i="18"/>
  <c r="AJ18" i="18"/>
  <c r="N52" i="1"/>
  <c r="X10" i="18"/>
  <c r="AD18" i="18"/>
  <c r="L10" i="18"/>
  <c r="T14" i="18"/>
  <c r="AL38" i="18"/>
  <c r="N14" i="18"/>
  <c r="AF14" i="18"/>
  <c r="T38" i="18"/>
  <c r="T22" i="18"/>
  <c r="AL14" i="18"/>
  <c r="N22" i="18"/>
  <c r="AF22" i="18"/>
  <c r="N6" i="18"/>
  <c r="AF6" i="18"/>
  <c r="AF38" i="18"/>
  <c r="N38" i="18"/>
  <c r="AL30" i="18"/>
  <c r="AL22" i="18"/>
  <c r="T6" i="18"/>
  <c r="AF30" i="18"/>
  <c r="Z22" i="18"/>
  <c r="T30" i="18"/>
  <c r="AL6" i="18"/>
  <c r="Z14" i="18"/>
  <c r="Z38" i="18"/>
  <c r="Z6" i="18"/>
  <c r="N22" i="1"/>
  <c r="Z30" i="18"/>
  <c r="N30" i="18"/>
  <c r="M22" i="1"/>
  <c r="AB22" i="1" s="1"/>
  <c r="AA22" i="1" s="1"/>
  <c r="X6" i="18"/>
  <c r="AJ30" i="18"/>
  <c r="R22" i="18"/>
  <c r="AD6" i="18"/>
  <c r="L6" i="18"/>
  <c r="R30" i="18"/>
  <c r="X22" i="18"/>
  <c r="L14" i="18"/>
  <c r="AD38" i="18"/>
  <c r="N16" i="1"/>
  <c r="AD22" i="18"/>
  <c r="M16" i="1"/>
  <c r="AB16" i="1" s="1"/>
  <c r="AA16" i="1" s="1"/>
  <c r="L30" i="18"/>
  <c r="R38" i="18"/>
  <c r="AJ14" i="18"/>
  <c r="R14" i="18"/>
  <c r="AD30" i="18"/>
  <c r="AJ38" i="18"/>
  <c r="AJ22" i="18"/>
  <c r="X30" i="18"/>
  <c r="AJ6" i="18"/>
  <c r="L38" i="18"/>
  <c r="AD14" i="18"/>
  <c r="X38" i="18"/>
  <c r="L22" i="18"/>
  <c r="R6" i="18"/>
  <c r="X14" i="18"/>
  <c r="Z42" i="18"/>
  <c r="T18" i="18"/>
  <c r="AF34" i="18"/>
  <c r="AF42" i="18"/>
  <c r="N42" i="18"/>
  <c r="Z18" i="18"/>
  <c r="AL10" i="18"/>
  <c r="AL26" i="18"/>
  <c r="M58" i="1"/>
  <c r="AF26" i="18"/>
  <c r="Z10" i="18"/>
  <c r="N18" i="18"/>
  <c r="T26" i="18"/>
  <c r="AF10" i="18"/>
  <c r="N26" i="18"/>
  <c r="AL18" i="18"/>
  <c r="N10" i="18"/>
  <c r="AF18" i="18"/>
  <c r="Z26" i="18"/>
  <c r="AL34" i="18"/>
  <c r="T10" i="18"/>
  <c r="N58" i="1"/>
  <c r="AL42" i="18"/>
  <c r="N34" i="18"/>
  <c r="T34" i="18"/>
  <c r="T42" i="18"/>
  <c r="Z34" i="18"/>
  <c r="J40" i="18"/>
  <c r="AB40" i="18"/>
  <c r="AH32" i="18"/>
  <c r="AB24" i="18"/>
  <c r="J16" i="18"/>
  <c r="P32" i="18"/>
  <c r="V24" i="18"/>
  <c r="P24" i="18"/>
  <c r="P16" i="18"/>
  <c r="P40" i="18"/>
  <c r="V32" i="18"/>
  <c r="V8" i="18"/>
  <c r="AH24" i="18"/>
  <c r="AH8" i="18"/>
  <c r="N28" i="1"/>
  <c r="J8" i="18"/>
  <c r="AB32" i="18"/>
  <c r="AB8" i="18"/>
  <c r="J24" i="18"/>
  <c r="J32" i="18"/>
  <c r="P8" i="18"/>
  <c r="AH16" i="18"/>
  <c r="M28" i="1"/>
  <c r="AB16" i="18"/>
  <c r="V40" i="18"/>
  <c r="AH40" i="18"/>
  <c r="V16" i="18"/>
  <c r="AH12" i="18"/>
  <c r="J20" i="18"/>
  <c r="J44" i="18"/>
  <c r="AB28" i="18"/>
  <c r="P28" i="18"/>
  <c r="N64" i="1"/>
  <c r="P12" i="18"/>
  <c r="J28" i="18"/>
  <c r="AH20" i="18"/>
  <c r="P44" i="18"/>
  <c r="AB12" i="18"/>
  <c r="P36" i="18"/>
  <c r="AB44" i="18"/>
  <c r="V44" i="18"/>
  <c r="V12" i="18"/>
  <c r="V28" i="18"/>
  <c r="AH44" i="18"/>
  <c r="P20" i="18"/>
  <c r="AH28" i="18"/>
  <c r="V36" i="18"/>
  <c r="V20" i="18"/>
  <c r="AB20" i="18"/>
  <c r="AB36" i="18"/>
  <c r="J12" i="18"/>
  <c r="AH36" i="18"/>
  <c r="J36" i="18"/>
  <c r="M64" i="1"/>
  <c r="AB64" i="1" s="1"/>
  <c r="AA64" i="1" s="1"/>
  <c r="AF32" i="18"/>
  <c r="AL40" i="18"/>
  <c r="Z40" i="18"/>
  <c r="AL8" i="18"/>
  <c r="AF8" i="18"/>
  <c r="AL24" i="18"/>
  <c r="N16" i="18"/>
  <c r="Z16" i="18"/>
  <c r="T24" i="18"/>
  <c r="N32" i="18"/>
  <c r="T8" i="18"/>
  <c r="Z32" i="18"/>
  <c r="Z8" i="18"/>
  <c r="N24" i="18"/>
  <c r="T32" i="18"/>
  <c r="T16" i="18"/>
  <c r="AF40" i="18"/>
  <c r="N40" i="18"/>
  <c r="AL16" i="18"/>
  <c r="AL32" i="18"/>
  <c r="Z24" i="18"/>
  <c r="N8" i="18"/>
  <c r="M40" i="1"/>
  <c r="N40" i="1"/>
  <c r="AF24" i="18"/>
  <c r="T40" i="18"/>
  <c r="AF16" i="18"/>
  <c r="V28" i="19" l="1"/>
  <c r="J8" i="19"/>
  <c r="V38" i="19"/>
  <c r="AB38" i="19"/>
  <c r="P8" i="19"/>
  <c r="P48" i="19"/>
  <c r="AC22" i="1"/>
  <c r="AH38" i="19"/>
  <c r="AB18" i="19"/>
  <c r="J18" i="19"/>
  <c r="AH8" i="19"/>
  <c r="V8" i="19"/>
  <c r="AH18" i="19"/>
  <c r="J38" i="19"/>
  <c r="P18" i="19"/>
  <c r="J48" i="19"/>
  <c r="AB8" i="19"/>
  <c r="P38" i="19"/>
  <c r="AB28" i="19"/>
  <c r="AH28" i="19"/>
  <c r="V48" i="19"/>
  <c r="AB48" i="19"/>
  <c r="AH48" i="19"/>
  <c r="V18" i="19"/>
  <c r="J28" i="19"/>
  <c r="P28" i="19"/>
  <c r="AB11" i="1"/>
  <c r="AA11" i="1" s="1"/>
  <c r="AA10" i="1"/>
  <c r="AB12" i="1"/>
  <c r="AA12" i="1" s="1"/>
  <c r="V25" i="19"/>
  <c r="V45" i="19"/>
  <c r="J15" i="19"/>
  <c r="AB45" i="19"/>
  <c r="AH25" i="19"/>
  <c r="AH55" i="19"/>
  <c r="AB15" i="19"/>
  <c r="P15" i="19"/>
  <c r="P45" i="19"/>
  <c r="V15" i="19"/>
  <c r="J35" i="19"/>
  <c r="AH45" i="19"/>
  <c r="J25" i="19"/>
  <c r="AB35" i="19"/>
  <c r="P35" i="19"/>
  <c r="AH15" i="19"/>
  <c r="V35" i="19"/>
  <c r="J55" i="19"/>
  <c r="AB55" i="19"/>
  <c r="AC64" i="1"/>
  <c r="AB25" i="19"/>
  <c r="J45" i="19"/>
  <c r="P25" i="19"/>
  <c r="AH35" i="19"/>
  <c r="V55" i="19"/>
  <c r="P55" i="19"/>
  <c r="V47" i="19"/>
  <c r="AB7" i="19"/>
  <c r="AH17" i="19"/>
  <c r="J37" i="19"/>
  <c r="P17" i="19"/>
  <c r="P7" i="19"/>
  <c r="J47" i="19"/>
  <c r="AC16" i="1"/>
  <c r="V17" i="19"/>
  <c r="AH27" i="19"/>
  <c r="V27" i="19"/>
  <c r="AB37" i="19"/>
  <c r="AH47" i="19"/>
  <c r="AB47" i="19"/>
  <c r="J7" i="19"/>
  <c r="AH7" i="19"/>
  <c r="J27" i="19"/>
  <c r="P37" i="19"/>
  <c r="P47" i="19"/>
  <c r="V7" i="19"/>
  <c r="AB17" i="19"/>
  <c r="AB27" i="19"/>
  <c r="AH37" i="19"/>
  <c r="J17" i="19"/>
  <c r="P27" i="19"/>
  <c r="V37" i="19"/>
  <c r="AJ46" i="19" l="1"/>
  <c r="X36" i="19"/>
  <c r="AC12" i="1"/>
  <c r="R16" i="19"/>
  <c r="AD46" i="19"/>
  <c r="R6" i="19"/>
  <c r="X46" i="19"/>
  <c r="AJ16" i="19"/>
  <c r="X6" i="19"/>
  <c r="L36" i="19"/>
  <c r="AJ6" i="19"/>
  <c r="X26" i="19"/>
  <c r="L16" i="19"/>
  <c r="X16" i="19"/>
  <c r="AD36" i="19"/>
  <c r="AJ36" i="19"/>
  <c r="AJ26" i="19"/>
  <c r="R46" i="19"/>
  <c r="R26" i="19"/>
  <c r="L46" i="19"/>
  <c r="AD26" i="19"/>
  <c r="AD6" i="19"/>
  <c r="R36" i="19"/>
  <c r="AD16" i="19"/>
  <c r="L26" i="19"/>
  <c r="L6" i="19"/>
  <c r="P16" i="19"/>
  <c r="P6" i="19"/>
  <c r="AH6" i="19"/>
  <c r="V46" i="19"/>
  <c r="AH46" i="19"/>
  <c r="AB46" i="19"/>
  <c r="J6" i="19"/>
  <c r="P46" i="19"/>
  <c r="AB26" i="19"/>
  <c r="AB16" i="19"/>
  <c r="AH26" i="19"/>
  <c r="J16" i="19"/>
  <c r="AB6" i="19"/>
  <c r="V26" i="19"/>
  <c r="AH36" i="19"/>
  <c r="P26" i="19"/>
  <c r="J36" i="19"/>
  <c r="V16" i="19"/>
  <c r="V36" i="19"/>
  <c r="AC10" i="1"/>
  <c r="AB36" i="19"/>
  <c r="P36" i="19"/>
  <c r="AH16" i="19"/>
  <c r="J26" i="19"/>
  <c r="V6" i="19"/>
  <c r="J46" i="19"/>
  <c r="W36" i="19"/>
  <c r="AC36" i="19"/>
  <c r="K16" i="19"/>
  <c r="K26" i="19"/>
  <c r="K46" i="19"/>
  <c r="AI46" i="19"/>
  <c r="AC46" i="19"/>
  <c r="Q46" i="19"/>
  <c r="AC26" i="19"/>
  <c r="AC16" i="19"/>
  <c r="W16" i="19"/>
  <c r="K36" i="19"/>
  <c r="Q26" i="19"/>
  <c r="W46" i="19"/>
  <c r="AC11" i="1"/>
  <c r="Q6" i="19"/>
  <c r="K6" i="19"/>
  <c r="Q16" i="19"/>
  <c r="W26" i="19"/>
  <c r="AI6" i="19"/>
  <c r="AI16" i="19"/>
  <c r="Q36" i="19"/>
  <c r="W6" i="19"/>
  <c r="AI36" i="19"/>
  <c r="AI26" i="19"/>
  <c r="AC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<sst xmlns="http://schemas.openxmlformats.org/spreadsheetml/2006/main" count="378" uniqueCount="245">
  <si>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</si>
  <si>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</si>
  <si>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</si>
  <si>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</si>
  <si>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</si>
  <si>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</si>
  <si>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</si>
  <si>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</si>
  <si>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</si>
  <si>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</si>
  <si>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</si>
  <si>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</si>
  <si>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</si>
  <si>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</si>
  <si>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</si>
  <si>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</si>
  <si>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</si>
  <si>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</si>
  <si>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</si>
  <si>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</si>
  <si>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</si>
  <si>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</si>
  <si>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</si>
  <si>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</si>
  <si>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</si>
  <si>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</si>
  <si>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</si>
  <si>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</si>
  <si>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</si>
  <si>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</si>
  <si>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</si>
  <si>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</si>
  <si>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</si>
  <si>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</si>
  <si>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</si>
  <si>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</si>
  <si>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</si>
  <si>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</si>
  <si>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</si>
  <si>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</si>
  <si>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</si>
  <si>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</si>
  <si>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</si>
  <si>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</si>
  <si>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</si>
  <si>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</si>
  <si>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</si>
  <si>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</si>
  <si>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</si>
  <si>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</si>
  <si>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</si>
  <si>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</si>
  <si>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</si>
  <si>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</si>
  <si>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</si>
  <si>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</si>
  <si>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</si>
  <si>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</si>
  <si>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</si>
  <si>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</si>
  <si>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</si>
  <si>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</si>
  <si>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</si>
  <si>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</si>
  <si>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</si>
  <si>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</si>
  <si>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</si>
  <si>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</si>
  <si>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</si>
  <si>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</si>
  <si>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</si>
  <si>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</si>
  <si>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</si>
  <si>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</si>
  <si>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</si>
  <si>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</si>
  <si>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</si>
  <si>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</si>
  <si>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</si>
  <si>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</si>
  <si>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</si>
  <si>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</si>
  <si>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</si>
  <si>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</si>
  <si>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</si>
  <si>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</si>
  <si>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</si>
  <si>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</si>
  <si>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</si>
  <si>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</si>
  <si>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</si>
  <si>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</si>
  <si>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</si>
  <si>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</si>
  <si>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</si>
  <si>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</si>
  <si>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</si>
  <si>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</si>
  <si>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</si>
  <si>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</si>
  <si>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</si>
  <si>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</si>
  <si>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</si>
  <si>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</si>
  <si>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</si>
  <si>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</si>
  <si>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</si>
  <si>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</si>
  <si>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</si>
  <si>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</si>
  <si>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</si>
  <si>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</si>
  <si>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</si>
  <si>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</si>
  <si>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</si>
  <si>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</si>
  <si>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</si>
  <si>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</si>
  <si>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</si>
  <si>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</si>
  <si>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</si>
  <si>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</si>
  <si>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</si>
  <si>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</si>
  <si>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</si>
  <si>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</si>
  <si>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</si>
  <si>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</si>
  <si>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</si>
  <si>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</si>
  <si>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</si>
  <si>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</si>
  <si>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</si>
  <si>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</si>
  <si>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</si>
  <si>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</si>
  <si>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</si>
  <si>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</si>
  <si>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</si>
  <si>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</si>
  <si>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</si>
  <si>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</si>
  <si>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</si>
  <si>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</si>
  <si>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</si>
  <si>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</si>
  <si>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</si>
  <si>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</si>
  <si>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</si>
  <si>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</si>
  <si>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</si>
  <si>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</si>
  <si>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</si>
  <si>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</si>
  <si>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</si>
  <si>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</si>
  <si>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</si>
  <si>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</si>
  <si>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</si>
  <si>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</si>
  <si>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</si>
  <si>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</si>
  <si>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</si>
  <si>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</si>
  <si>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</si>
  <si>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</si>
  <si>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</si>
  <si>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</si>
  <si>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</si>
  <si>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</si>
  <si>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</si>
  <si>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</si>
  <si>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</si>
  <si>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</si>
  <si>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</si>
  <si>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</si>
  <si>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</si>
  <si>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</si>
  <si>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</si>
  <si>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</si>
  <si>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</si>
  <si>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</si>
  <si>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</si>
  <si>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</si>
  <si>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</si>
  <si>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</si>
  <si>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</si>
  <si>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</si>
  <si>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</si>
  <si>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</si>
  <si>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</si>
  <si>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</si>
  <si>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</si>
  <si>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</si>
  <si>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</si>
  <si>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</si>
  <si>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</si>
  <si>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</si>
  <si>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</si>
  <si>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</si>
  <si>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</si>
  <si>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</si>
  <si>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</si>
  <si>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</si>
  <si>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</si>
  <si>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</si>
  <si>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</si>
  <si>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</si>
  <si>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</si>
  <si>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</si>
  <si>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</si>
  <si>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</si>
  <si>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</si>
  <si>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</si>
  <si>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Talento Humano </t>
  </si>
  <si>
    <t xml:space="preserve">Gestionar y desarrollar el proceso de Talento humano del ITFIP, cumpliendo todas las normas constitucionales, legales y reglamentarias en materia de novedad de personal, de tal forma que la misión y la visión de la entidad se cumpla a través de funcionarios comprometidos y competentes, para lo cual se ejecutaran programas que fortalezcan sus aptitudes, valores, habilidades y destrezas que a la vez generen un clima organizacional óptimo. </t>
  </si>
  <si>
    <t xml:space="preserve">
Posibilidad de que se incumplan los objetivos del PIC para la vigencia. 
</t>
  </si>
  <si>
    <t xml:space="preserve">No lograr los objetivos del PIC lo que ocasionaría hallazgos de los entes de control, además que el presupuesto asignado no cumpliría con el objetivo para el cual fue creado. </t>
  </si>
  <si>
    <t>Seguimiento trimestral del avance y cumplimiento de los proyectos de aprendizaje</t>
  </si>
  <si>
    <t xml:space="preserve">Preparar el diagnóstico e insumos que requiera el PIC que cumpla con las necesidades de la realidad Institucional y con el presupuesto asignado a través de la trazabilidad del área encargada.   </t>
  </si>
  <si>
    <t>Lider de Talento Humano</t>
  </si>
  <si>
    <t>Posible incumplimiento en la implementacion y aplicación del SG-SST</t>
  </si>
  <si>
    <t xml:space="preserve">Incumplimiento en los términos establecidos por la normatividad vigente del decreto 1072 de 2015 para la implementación del SG-SST. </t>
  </si>
  <si>
    <t xml:space="preserve">1. Falta de cultura preventiva por parte de los funcionarios para lograr la total implementación del SG-SST
2. Poco presupuesto asignado para la ejecución de las actividades del SG-SST
</t>
  </si>
  <si>
    <t xml:space="preserve">Resoluciones de los Estandares minimos exigidos por el Ministerio de Trabajo en las diferentes fases de su implmentación. </t>
  </si>
  <si>
    <t>Revisión de los estandares mínimos del SG-SST con el apoyo de la ARL para darlos a conocer y generar cultura preventiva a través de capacitaciones a los Directivos, comites, brigadistas y funcionarios.</t>
  </si>
  <si>
    <t>Todos los procesos</t>
  </si>
  <si>
    <t xml:space="preserve">1. Programación de capacitaciones sin tener en cuenta los recursos presupuestales
2. Los líderes de los procesos no gestionan las capacitaciones programadas en el PIC
</t>
  </si>
  <si>
    <t>Realizar seguimiento periodico a  los proyectos de capacitación de los procesos</t>
  </si>
  <si>
    <t>Realizar el informe final y consolidado de la ejecución de las actividades establecidas en el PIC por los procesos</t>
  </si>
  <si>
    <t>Realizar auditoría interna del SG-SST por parte de la oficina de Control Interno</t>
  </si>
  <si>
    <t>Asesor Control Interno</t>
  </si>
  <si>
    <t xml:space="preserve">Posibles fallas en la liquidación o
generación de nóminas y Pago indebido de aportes por no tener las
 novedades de personal actualizadas
</t>
  </si>
  <si>
    <t>Falta revisión periodica de las novedades del personal por parte del equipo de trabajo que elabora las nominas</t>
  </si>
  <si>
    <t>Entrega inoportuna de las
novedades como en
incapacidades, retiros,
vacaciones, licencias no
remuneradas, licencia de
maternidad y horas extras con
recargos nocturnos y
festividad</t>
  </si>
  <si>
    <t xml:space="preserve">El profesional encargado, mensualmente valida en el sistema de información de nómina la inclusión de novedades reportadas por las dependencias y alertas automáticas del sistema.. </t>
  </si>
  <si>
    <t>Elaborar las nominas con tiempo prudencial para revisión y control por parte de la Coordinadora del Grupo Interno de Talento Humano</t>
  </si>
  <si>
    <t>Emitir y enviar por correo electronico desprendibles de pagos a los funcionarios</t>
  </si>
  <si>
    <t>Esta actividad se ejecuta a final de la vigencia 2023</t>
  </si>
  <si>
    <t>La auditoría interna del SG-SST esta programada para el mes de noviembre de 2023</t>
  </si>
  <si>
    <t>Se evidencia el dianostico del Plan Institucional de Capacitación en el mes de enero de 2023, en el cual se aplico un ficha de necesidades de capacitación a los administrativos y docentes de la Institución, actualmente esta en ejecución.</t>
  </si>
  <si>
    <t>Se evidencia seguimiento al avances de las actividades de los 10 proyectos de capacitación de los procesos en el primer y segundo trimestre por parte del funcionario responsable</t>
  </si>
  <si>
    <t>Se evidencia avances en los estandares mínimos del SG-SST establecidos en el plan de trabajo, se evidencia visita por parte de la ARL un seguimiento  "Un como vamos" para gararntizar el cumplimiento de los estandares y apoyo a las actividades, La Institución solicito a la ARL acompañamiento para la integración de los sistemas y actualmente s esta capacitación dos funcionarios del SST de la Institución en temas de integración de los sitemas</t>
  </si>
  <si>
    <t>Se evidencia la elaboración y pagos de nominas a traves de la plataforma sigephgs, todas se cancelaron dentro de los tiempos establecidos (ultima semana del mes), con respecto a las nómina de los docentes catedraticos y ocasionales se pagaron dentro del mes con los aportes a seguridad social</t>
  </si>
  <si>
    <t>Se evidencia envio de los desprendibles de pagos mensual por correos electronicos a los funcionarios administrativos y docentes de planta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</si>
</sst>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Normal="100" workbookViewId="0">
      <selection sqref="A1:AJ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226</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217</v>
      </c>
      <c r="D10" s="179" t="s">
        <v>227</v>
      </c>
      <c r="E10" s="191" t="s">
        <v>216</v>
      </c>
      <c r="F10" s="179" t="s">
        <v>123</v>
      </c>
      <c r="G10" s="182">
        <v>4</v>
      </c>
      <c r="H10" s="185" t="str">
        <f>IF(G10&lt;=0,"",IF(G10&lt;=2,"Muy Baja",IF(G10&lt;=24,"Baja",IF(G10&lt;=500,"Media",IF(G10&lt;=5000,"Alta","Muy Alta")))))</f>
        <v>Baja</v>
      </c>
      <c r="I10" s="197">
        <f>IF(H10="","",IF(H10="Muy Baja",0.2,IF(H10="Baja",0.4,IF(H10="Media",0.6,IF(H10="Alta",0.8,IF(H10="Muy Alta",1,))))))</f>
        <v>0.4</v>
      </c>
      <c r="J10" s="200" t="s">
        <v>153</v>
      </c>
      <c r="K10" s="197"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185" t="str">
        <f ca="1">IF(OR(K10='Tabla Impacto'!$C$11,K10='Tabla Impacto'!$D$11),"Leve",IF(OR(K10='Tabla Impacto'!$C$12,K10='Tabla Impacto'!$D$12),"Menor",IF(OR(K10='Tabla Impacto'!$C$13,K10='Tabla Impacto'!$D$13),"Moderado",IF(OR(K10='Tabla Impacto'!$C$14,K10='Tabla Impacto'!$D$14),"Mayor",IF(OR(K10='Tabla Impacto'!$C$15,K10='Tabla Impacto'!$D$15),"Catastrófico","")))))</f>
        <v>Leve</v>
      </c>
      <c r="M10" s="197">
        <f ca="1">IF(L10="","",IF(L10="Leve",0.2,IF(L10="Menor",0.4,IF(L10="Moderado",0.6,IF(L10="Mayor",0.8,IF(L10="Catastrófico",1,))))))</f>
        <v>0.2</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218</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Leve</v>
      </c>
      <c r="AB10" s="132">
        <f ca="1">IFERROR(IF(Q10="Impacto",(M10-(+M10*T10)),IF(Q10="Probabilidad",M10,"")),"")</f>
        <v>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219</v>
      </c>
      <c r="AF10" s="136" t="s">
        <v>220</v>
      </c>
      <c r="AG10" s="137">
        <v>45061</v>
      </c>
      <c r="AH10" s="137">
        <v>45173</v>
      </c>
      <c r="AI10" s="135" t="s">
        <v>240</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32"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t="s">
        <v>136</v>
      </c>
      <c r="AE11" s="135" t="s">
        <v>228</v>
      </c>
      <c r="AF11" s="136" t="s">
        <v>220</v>
      </c>
      <c r="AG11" s="137">
        <v>45291</v>
      </c>
      <c r="AH11" s="137">
        <v>45173</v>
      </c>
      <c r="AI11" s="135" t="s">
        <v>241</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Impacto</v>
      </c>
      <c r="R12" s="128" t="s">
        <v>16</v>
      </c>
      <c r="S12" s="128" t="s">
        <v>9</v>
      </c>
      <c r="T12" s="129" t="str">
        <f t="shared" si="0"/>
        <v>25%</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t="s">
        <v>229</v>
      </c>
      <c r="AF12" s="136" t="s">
        <v>220</v>
      </c>
      <c r="AG12" s="137">
        <v>45291</v>
      </c>
      <c r="AH12" s="137">
        <v>45173</v>
      </c>
      <c r="AI12" s="135" t="s">
        <v>238</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132</v>
      </c>
      <c r="C16" s="179" t="s">
        <v>222</v>
      </c>
      <c r="D16" s="179" t="s">
        <v>223</v>
      </c>
      <c r="E16" s="191" t="s">
        <v>221</v>
      </c>
      <c r="F16" s="179" t="s">
        <v>123</v>
      </c>
      <c r="G16" s="182">
        <v>4</v>
      </c>
      <c r="H16" s="185" t="str">
        <f>IF(G16&lt;=0,"",IF(G16&lt;=2,"Muy Baja",IF(G16&lt;=24,"Baja",IF(G16&lt;=500,"Media",IF(G16&lt;=5000,"Alta","Muy Alta")))))</f>
        <v>Baja</v>
      </c>
      <c r="I16" s="197">
        <f>IF(H16="","",IF(H16="Muy Baja",0.2,IF(H16="Baja",0.4,IF(H16="Media",0.6,IF(H16="Alta",0.8,IF(H16="Muy Alta",1,))))))</f>
        <v>0.4</v>
      </c>
      <c r="J16" s="200" t="s">
        <v>153</v>
      </c>
      <c r="K16" s="197"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185" t="str">
        <f ca="1">IF(OR(K16='Tabla Impacto'!$C$11,K16='Tabla Impacto'!$D$11),"Leve",IF(OR(K16='Tabla Impacto'!$C$12,K16='Tabla Impacto'!$D$12),"Menor",IF(OR(K16='Tabla Impacto'!$C$13,K16='Tabla Impacto'!$D$13),"Moderado",IF(OR(K16='Tabla Impacto'!$C$14,K16='Tabla Impacto'!$D$14),"Mayor",IF(OR(K16='Tabla Impacto'!$C$15,K16='Tabla Impacto'!$D$15),"Catastrófico","")))))</f>
        <v>Leve</v>
      </c>
      <c r="M16" s="197">
        <f ca="1">IF(L16="","",IF(L16="Leve",0.2,IF(L16="Menor",0.4,IF(L16="Moderado",0.6,IF(L16="Mayor",0.8,IF(L16="Catastrófico",1,))))))</f>
        <v>0.2</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224</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0.24</v>
      </c>
      <c r="Y16" s="131" t="str">
        <f>IFERROR(IF(X16="","",IF(X16&lt;=0.2,"Muy Baja",IF(X16&lt;=0.4,"Baja",IF(X16&lt;=0.6,"Media",IF(X16&lt;=0.8,"Alta","Muy Alta"))))),"")</f>
        <v>Baja</v>
      </c>
      <c r="Z16" s="132">
        <f>+X16</f>
        <v>0.24</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225</v>
      </c>
      <c r="AF16" s="136" t="s">
        <v>220</v>
      </c>
      <c r="AG16" s="137">
        <v>45291</v>
      </c>
      <c r="AH16" s="137">
        <v>45173</v>
      </c>
      <c r="AI16" s="135" t="s">
        <v>242</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t="s">
        <v>230</v>
      </c>
      <c r="AF17" s="136" t="s">
        <v>231</v>
      </c>
      <c r="AG17" s="137">
        <v>45291</v>
      </c>
      <c r="AH17" s="137">
        <v>45173</v>
      </c>
      <c r="AI17" s="135" t="s">
        <v>239</v>
      </c>
      <c r="AJ17" s="136"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132</v>
      </c>
      <c r="C22" s="179" t="s">
        <v>233</v>
      </c>
      <c r="D22" s="179" t="s">
        <v>234</v>
      </c>
      <c r="E22" s="191" t="s">
        <v>232</v>
      </c>
      <c r="F22" s="179" t="s">
        <v>123</v>
      </c>
      <c r="G22" s="182">
        <v>4</v>
      </c>
      <c r="H22" s="185" t="str">
        <f>IF(G22&lt;=0,"",IF(G22&lt;=2,"Muy Baja",IF(G22&lt;=24,"Baja",IF(G22&lt;=500,"Media",IF(G22&lt;=5000,"Alta","Muy Alta")))))</f>
        <v>Baja</v>
      </c>
      <c r="I22" s="197">
        <f>IF(H22="","",IF(H22="Muy Baja",0.2,IF(H22="Baja",0.4,IF(H22="Media",0.6,IF(H22="Alta",0.8,IF(H22="Muy Alta",1,))))))</f>
        <v>0.4</v>
      </c>
      <c r="J22" s="200" t="s">
        <v>155</v>
      </c>
      <c r="K22" s="197"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5"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7">
        <f ca="1">IF(L22="","",IF(L22="Leve",0.2,IF(L22="Menor",0.4,IF(L22="Moderado",0.6,IF(L22="Mayor",0.8,IF(L22="Catastrófico",1,))))))</f>
        <v>0.6</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5">
        <v>1</v>
      </c>
      <c r="P22" s="126" t="s">
        <v>235</v>
      </c>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f>IFERROR(IF(Q22="Probabilidad",(I22-(+I22*T22)),IF(Q22="Impacto",I22,"")),"")</f>
        <v>0.24</v>
      </c>
      <c r="Y22" s="131" t="str">
        <f>IFERROR(IF(X22="","",IF(X22&lt;=0.2,"Muy Baja",IF(X22&lt;=0.4,"Baja",IF(X22&lt;=0.6,"Media",IF(X22&lt;=0.8,"Alta","Muy Alta"))))),"")</f>
        <v>Baja</v>
      </c>
      <c r="Z22" s="132">
        <f>+X22</f>
        <v>0.24</v>
      </c>
      <c r="AA22" s="131" t="str">
        <f ca="1">IFERROR(IF(AB22="","",IF(AB22&lt;=0.2,"Leve",IF(AB22&lt;=0.4,"Menor",IF(AB22&lt;=0.6,"Moderado",IF(AB22&lt;=0.8,"Mayor","Catastrófico"))))),"")</f>
        <v>Moderado</v>
      </c>
      <c r="AB22" s="132">
        <f ca="1">IFERROR(IF(Q22="Impacto",(M22-(+M22*T22)),IF(Q22="Probabilidad",M22,"")),"")</f>
        <v>0.6</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4" t="s">
        <v>136</v>
      </c>
      <c r="AE22" s="135" t="s">
        <v>236</v>
      </c>
      <c r="AF22" s="136" t="s">
        <v>220</v>
      </c>
      <c r="AG22" s="137">
        <v>45275</v>
      </c>
      <c r="AH22" s="137">
        <v>45173</v>
      </c>
      <c r="AI22" s="135" t="s">
        <v>243</v>
      </c>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t="s">
        <v>237</v>
      </c>
      <c r="AF23" s="136" t="s">
        <v>220</v>
      </c>
      <c r="AG23" s="137">
        <v>45275</v>
      </c>
      <c r="AH23" s="137">
        <v>45173</v>
      </c>
      <c r="AI23" s="135" t="s">
        <v>244</v>
      </c>
      <c r="AJ23" s="136"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31496062992125984" right="0.11811023622047245" top="0.35433070866141736" bottom="0.35433070866141736" header="0.31496062992125984" footer="0.31496062992125984"/>
  <pageSetup scale="6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R1</v>
      </c>
      <c r="K30" s="246"/>
      <c r="L30" s="246" t="str">
        <f ca="1">IF(AND('Mapa final'!$H$16="Baja",'Mapa final'!$L$16="Leve"),CONCATENATE("R",'Mapa final'!$A$16),"")</f>
        <v>R2</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R3</v>
      </c>
      <c r="AA30" s="256"/>
      <c r="AB30" s="273" t="str">
        <f ca="1">IF(AND('Mapa final'!$H$10="Baja",'Mapa final'!$L$10="Mayor"),CONCATENATE("R",'Mapa final'!$A$10),"")</f>
        <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R1C1</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 ca="1">IF(AND('Mapa final'!$Y$16="Baja",'Mapa final'!$AA$16="Leve"),CONCATENATE("R2C",'Mapa final'!$O$16),"")</f>
        <v>R2C1</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 ca="1">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R3C1</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2023-10-26T23:43:35Z</cp:lastPrinted>
  <dcterms:created xsi:type="dcterms:W3CDTF">2020-03-24T23:12:47Z</dcterms:created>
  <dcterms:modified xsi:type="dcterms:W3CDTF">2023-10-26T23:44:00Z</dcterms:modified>
</cp:coreProperties>
</file>